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<sst xmlns="http://schemas.openxmlformats.org/spreadsheetml/2006/main" count="306" uniqueCount="214">
  <si>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</si>
  <si>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</si>
  <si>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</si>
  <si>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</si>
  <si>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</si>
  <si>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</si>
  <si>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</si>
  <si>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</si>
  <si>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</si>
  <si>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</si>
  <si>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</si>
  <si>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</si>
  <si>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</si>
  <si>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</si>
  <si>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</si>
  <si>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</si>
  <si>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</si>
  <si>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</si>
  <si>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</si>
  <si>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</si>
  <si>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</si>
  <si>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</si>
  <si>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</si>
  <si>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</si>
  <si>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</si>
  <si>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</si>
  <si>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</si>
  <si>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</si>
  <si>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</si>
  <si>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</si>
  <si>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</si>
  <si>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</si>
  <si>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</si>
  <si>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</si>
  <si>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</si>
  <si>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</si>
  <si>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</si>
  <si>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</si>
  <si>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</si>
  <si>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</si>
  <si>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</si>
  <si>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</si>
  <si>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</si>
  <si>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</si>
  <si>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</si>
  <si>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</si>
  <si>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</si>
  <si>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</si>
  <si>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</si>
  <si>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</si>
  <si>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</si>
  <si>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</si>
  <si>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</si>
  <si>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</si>
  <si>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</si>
  <si>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</si>
  <si>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</si>
  <si>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</si>
  <si>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</si>
  <si>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</si>
  <si>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</si>
  <si>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</si>
  <si>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</si>
  <si>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</si>
  <si>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</si>
  <si>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</si>
  <si>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</si>
  <si>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</si>
  <si>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</si>
  <si>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</si>
  <si>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</si>
  <si>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</si>
  <si>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</si>
  <si>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</si>
  <si>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</si>
  <si>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</si>
  <si>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</si>
  <si>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</si>
  <si>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</si>
  <si>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</si>
  <si>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</si>
  <si>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</si>
  <si>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</si>
  <si>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</si>
  <si>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</si>
  <si>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</si>
  <si>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</si>
  <si>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</si>
  <si>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</si>
  <si>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</si>
  <si>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</si>
  <si>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</si>
  <si>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</si>
  <si>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</si>
  <si>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</si>
  <si>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</si>
  <si>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</si>
  <si>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</si>
  <si>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</si>
  <si>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</si>
  <si>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</si>
  <si>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</si>
  <si>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</si>
  <si>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</si>
  <si>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</si>
  <si>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</si>
  <si>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</si>
  <si>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</si>
  <si>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</si>
  <si>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</si>
  <si>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</si>
  <si>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</si>
  <si>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</si>
  <si>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</si>
  <si>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</si>
  <si>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</si>
  <si>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</si>
  <si>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</si>
  <si>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</si>
  <si>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</si>
  <si>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</si>
  <si>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</si>
  <si>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</si>
  <si>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</si>
  <si>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</si>
  <si>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</si>
  <si>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</si>
  <si>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</si>
  <si>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</si>
  <si>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</si>
  <si>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</si>
  <si>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</si>
  <si>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</si>
  <si>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</si>
  <si>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</si>
  <si>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</si>
  <si>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</si>
  <si>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</si>
  <si>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</si>
  <si>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</si>
  <si>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</si>
  <si>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</si>
  <si>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</si>
  <si>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</si>
  <si>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</si>
  <si>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</si>
  <si>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</si>
  <si>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</si>
  <si>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</si>
  <si>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</si>
  <si>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</si>
  <si>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</si>
  <si>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</si>
  <si>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</si>
  <si>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</si>
  <si>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</si>
  <si>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</si>
  <si>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</si>
  <si>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</si>
  <si>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</si>
  <si>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</si>
  <si>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</si>
  <si>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</si>
  <si>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</si>
  <si>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</si>
  <si>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</si>
  <si>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</si>
  <si>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</si>
  <si>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</si>
  <si>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</si>
  <si>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</si>
  <si>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</si>
  <si>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</si>
  <si>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</si>
  <si>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</si>
  <si>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</si>
  <si>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</si>
  <si>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</si>
  <si>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</si>
  <si>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</si>
  <si>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</si>
  <si>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</si>
  <si>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</si>
  <si>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</si>
  <si>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</si>
  <si>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</si>
  <si>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</si>
  <si>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</si>
  <si>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</si>
  <si>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</si>
  <si>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</si>
  <si>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</si>
  <si>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</si>
  <si>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</si>
  <si>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</si>
  <si>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</si>
  <si>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</si>
  <si>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</si>
  <si>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</si>
  <si>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</si>
  <si>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</si>
  <si>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</si>
  <si>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</si>
  <si>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r>
      <t>西暦で記入して下さい。(例　2011/5/</t>
    </r>
    <r>
      <rPr>
        <sz val="11"/>
        <rFont val="ＭＳ Ｐゴシック"/>
        <family val="3"/>
      </rPr>
      <t>19</t>
    </r>
    <r>
      <rPr>
        <sz val="11"/>
        <rFont val="ＭＳ Ｐゴシック"/>
        <family val="3"/>
      </rPr>
      <t>)</t>
    </r>
  </si>
  <si>
    <t>白根保育園改築工事（建築工事）</t>
  </si>
  <si>
    <t>建築</t>
  </si>
  <si>
    <t>不適用</t>
  </si>
  <si>
    <t>運営中の保育園を考慮した現場管理について</t>
  </si>
  <si>
    <t>狭小敷地における円滑な作業のための施工計画について</t>
  </si>
  <si>
    <t>簡易な施工計画(施工上の課題に係る技術的所見)</t>
  </si>
  <si>
    <t>重機作業時における園児、園児送迎者及び園職員の安全対策について</t>
  </si>
  <si>
    <t>※共同企業体名（ＪＶコード）</t>
  </si>
  <si>
    <t>（共同企業体の場合は共同企業体のＪＶコード）</t>
  </si>
  <si>
    <t>別表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</si>
</sst>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23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180" fontId="20" fillId="0" borderId="0" xfId="0" applyNumberFormat="1" applyFont="1" applyAlignment="1" applyProtection="1">
      <alignment horizontal="left" vertical="center"/>
      <protection locked="0"/>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8" xfId="0" applyFont="1" applyFill="1" applyBorder="1" applyAlignment="1">
      <alignment horizontal="justify" vertical="center" wrapText="1"/>
    </xf>
    <xf numFmtId="0" fontId="10" fillId="0" borderId="24"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18"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10" fillId="0" borderId="24" xfId="0" applyFont="1" applyFill="1" applyBorder="1" applyAlignment="1">
      <alignment horizontal="justify" vertical="top" wrapText="1"/>
    </xf>
    <xf numFmtId="0" fontId="0" fillId="0" borderId="42" xfId="0" applyFont="1" applyFill="1" applyBorder="1" applyAlignment="1">
      <alignment vertical="center" wrapText="1"/>
    </xf>
    <xf numFmtId="0" fontId="11" fillId="0" borderId="24" xfId="0" applyFont="1" applyFill="1" applyBorder="1" applyAlignment="1">
      <alignment horizontal="center" vertical="center" wrapText="1"/>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24"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4" fillId="0" borderId="42" xfId="0" applyFont="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35" borderId="27" xfId="0" applyFont="1" applyFill="1" applyBorder="1" applyAlignment="1" applyProtection="1">
      <alignment vertical="center"/>
      <protection locked="0"/>
    </xf>
    <xf numFmtId="0" fontId="4" fillId="35" borderId="20"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5" borderId="24" xfId="0" applyFont="1" applyFill="1" applyBorder="1" applyAlignment="1" applyProtection="1">
      <alignment horizontal="center"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5" borderId="18" xfId="0" applyFont="1" applyFill="1" applyBorder="1" applyAlignment="1" applyProtection="1">
      <alignment vertical="center"/>
      <protection locked="0"/>
    </xf>
    <xf numFmtId="0" fontId="4" fillId="35" borderId="18" xfId="0" applyFont="1" applyFill="1" applyBorder="1" applyAlignment="1" applyProtection="1">
      <alignment horizontal="center" vertical="center"/>
      <protection locked="0"/>
    </xf>
    <xf numFmtId="0" fontId="15" fillId="0" borderId="0" xfId="0" applyFont="1" applyAlignment="1" applyProtection="1">
      <alignment horizontal="right" vertical="center" shrinkToFit="1"/>
      <protection locked="0"/>
    </xf>
    <xf numFmtId="0" fontId="1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46" xfId="0" applyFont="1" applyBorder="1" applyAlignment="1">
      <alignment horizontal="left" vertical="center"/>
    </xf>
    <xf numFmtId="0" fontId="4" fillId="0" borderId="25" xfId="0" applyFont="1" applyBorder="1" applyAlignment="1">
      <alignment horizontal="left" vertical="center"/>
    </xf>
    <xf numFmtId="176" fontId="4" fillId="0" borderId="0" xfId="0" applyNumberFormat="1" applyFont="1" applyAlignment="1">
      <alignment horizontal="righ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left" vertical="center" inden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7" xfId="0" applyFont="1" applyBorder="1" applyAlignment="1">
      <alignment vertical="center"/>
    </xf>
    <xf numFmtId="0" fontId="4" fillId="0" borderId="52"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xf>
    <xf numFmtId="0" fontId="4" fillId="0" borderId="36"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left" vertical="center" wrapText="1" indent="1"/>
    </xf>
    <xf numFmtId="0" fontId="4" fillId="0" borderId="71" xfId="0" applyFont="1" applyBorder="1" applyAlignment="1">
      <alignment horizontal="left" vertical="center" wrapText="1" indent="1"/>
    </xf>
    <xf numFmtId="0" fontId="4" fillId="0" borderId="72"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68</v>
      </c>
      <c r="C3" s="70"/>
    </row>
    <row r="4" spans="2:3" ht="13.5">
      <c r="B4" s="70" t="s">
        <v>70</v>
      </c>
      <c r="C4" s="70"/>
    </row>
    <row r="5" spans="2:6" ht="27" customHeight="1" thickBot="1">
      <c r="B5" s="71" t="s">
        <v>4</v>
      </c>
      <c r="C5" s="71"/>
      <c r="D5" s="71" t="s">
        <v>42</v>
      </c>
      <c r="E5" s="72" t="s">
        <v>67</v>
      </c>
      <c r="F5" s="73" t="s">
        <v>47</v>
      </c>
    </row>
    <row r="6" spans="2:6" ht="37.5" customHeight="1" thickTop="1">
      <c r="B6" s="130" t="s">
        <v>41</v>
      </c>
      <c r="C6" s="74"/>
      <c r="D6" s="75" t="s">
        <v>45</v>
      </c>
      <c r="E6" s="64" t="s">
        <v>59</v>
      </c>
      <c r="F6" s="76" t="s">
        <v>48</v>
      </c>
    </row>
    <row r="7" spans="2:7" ht="37.5" customHeight="1">
      <c r="B7" s="131"/>
      <c r="C7" s="77"/>
      <c r="D7" s="78" t="s">
        <v>24</v>
      </c>
      <c r="E7" s="65" t="s">
        <v>61</v>
      </c>
      <c r="F7" s="76" t="s">
        <v>52</v>
      </c>
      <c r="G7" s="129" t="s">
        <v>53</v>
      </c>
    </row>
    <row r="8" spans="2:7" ht="37.5" customHeight="1">
      <c r="B8" s="132"/>
      <c r="C8" s="79"/>
      <c r="D8" s="78" t="s">
        <v>40</v>
      </c>
      <c r="E8" s="66">
        <v>12345</v>
      </c>
      <c r="F8" s="76" t="s">
        <v>69</v>
      </c>
      <c r="G8" s="129"/>
    </row>
    <row r="9" spans="2:7" ht="37.5" customHeight="1">
      <c r="B9" s="130" t="s">
        <v>22</v>
      </c>
      <c r="C9" s="74"/>
      <c r="D9" s="78" t="s">
        <v>20</v>
      </c>
      <c r="E9" s="65" t="s">
        <v>60</v>
      </c>
      <c r="F9" s="80" t="s">
        <v>49</v>
      </c>
      <c r="G9" s="129"/>
    </row>
    <row r="10" spans="2:7" ht="37.5" customHeight="1">
      <c r="B10" s="131"/>
      <c r="C10" s="77"/>
      <c r="D10" s="78" t="s">
        <v>18</v>
      </c>
      <c r="E10" s="65" t="s">
        <v>55</v>
      </c>
      <c r="F10" s="76" t="s">
        <v>50</v>
      </c>
      <c r="G10" s="129"/>
    </row>
    <row r="11" spans="2:6" ht="37.5" customHeight="1">
      <c r="B11" s="131"/>
      <c r="C11" s="77"/>
      <c r="D11" s="78" t="s">
        <v>46</v>
      </c>
      <c r="E11" s="65" t="s">
        <v>63</v>
      </c>
      <c r="F11" s="76" t="s">
        <v>54</v>
      </c>
    </row>
    <row r="12" spans="2:6" ht="37.5" customHeight="1">
      <c r="B12" s="131"/>
      <c r="C12" s="77"/>
      <c r="D12" s="78" t="s">
        <v>211</v>
      </c>
      <c r="E12" s="66">
        <v>56789</v>
      </c>
      <c r="F12" s="76" t="s">
        <v>54</v>
      </c>
    </row>
    <row r="13" spans="2:6" ht="37.5" customHeight="1">
      <c r="B13" s="131"/>
      <c r="C13" s="77"/>
      <c r="D13" s="78" t="s">
        <v>44</v>
      </c>
      <c r="E13" s="65" t="s">
        <v>56</v>
      </c>
      <c r="F13" s="133" t="s">
        <v>51</v>
      </c>
    </row>
    <row r="14" spans="2:6" ht="37.5" customHeight="1">
      <c r="B14" s="131"/>
      <c r="C14" s="77"/>
      <c r="D14" s="78" t="s">
        <v>16</v>
      </c>
      <c r="E14" s="65" t="s">
        <v>57</v>
      </c>
      <c r="F14" s="134"/>
    </row>
    <row r="15" spans="2:6" ht="37.5" customHeight="1" thickBot="1">
      <c r="B15" s="132"/>
      <c r="C15" s="79"/>
      <c r="D15" s="78" t="s">
        <v>17</v>
      </c>
      <c r="E15" s="67" t="s">
        <v>58</v>
      </c>
      <c r="F15" s="135"/>
    </row>
    <row r="16" ht="37.5" customHeight="1" thickTop="1"/>
    <row r="17" spans="2:3" ht="17.25">
      <c r="B17" s="69" t="s">
        <v>71</v>
      </c>
      <c r="C17" s="69"/>
    </row>
    <row r="18" spans="2:6" ht="18" customHeight="1" thickBot="1">
      <c r="B18" s="124" t="s">
        <v>42</v>
      </c>
      <c r="C18" s="124"/>
      <c r="D18" s="124"/>
      <c r="E18" s="81" t="s">
        <v>67</v>
      </c>
      <c r="F18" s="82" t="s">
        <v>47</v>
      </c>
    </row>
    <row r="19" spans="2:6" ht="37.5" customHeight="1" thickTop="1">
      <c r="B19" s="125" t="s">
        <v>41</v>
      </c>
      <c r="C19" s="126"/>
      <c r="D19" s="84" t="s">
        <v>5</v>
      </c>
      <c r="E19" s="85" t="s">
        <v>204</v>
      </c>
      <c r="F19" s="86"/>
    </row>
    <row r="20" spans="2:6" ht="37.5" customHeight="1">
      <c r="B20" s="127"/>
      <c r="C20" s="128"/>
      <c r="D20" s="87" t="s">
        <v>107</v>
      </c>
      <c r="E20" s="120">
        <v>40781</v>
      </c>
      <c r="F20" s="121" t="s">
        <v>203</v>
      </c>
    </row>
    <row r="21" spans="2:6" ht="37.5" customHeight="1">
      <c r="B21" s="127"/>
      <c r="C21" s="128"/>
      <c r="D21" s="88" t="s">
        <v>108</v>
      </c>
      <c r="E21" s="120">
        <v>40787</v>
      </c>
      <c r="F21" s="121" t="s">
        <v>203</v>
      </c>
    </row>
    <row r="22" spans="2:6" ht="37.5" customHeight="1">
      <c r="B22" s="127"/>
      <c r="C22" s="128"/>
      <c r="D22" s="88" t="s">
        <v>144</v>
      </c>
      <c r="E22" s="120">
        <v>40795</v>
      </c>
      <c r="F22" s="121" t="s">
        <v>203</v>
      </c>
    </row>
    <row r="23" spans="2:6" ht="37.5" customHeight="1">
      <c r="B23" s="127"/>
      <c r="C23" s="128"/>
      <c r="D23" s="88" t="s">
        <v>145</v>
      </c>
      <c r="E23" s="120">
        <v>40799</v>
      </c>
      <c r="F23" s="121" t="s">
        <v>203</v>
      </c>
    </row>
    <row r="24" spans="2:6" ht="37.5" customHeight="1" thickBot="1">
      <c r="B24" s="127"/>
      <c r="C24" s="128"/>
      <c r="D24" s="88" t="s">
        <v>146</v>
      </c>
      <c r="E24" s="122">
        <v>40823</v>
      </c>
      <c r="F24" s="121" t="s">
        <v>203</v>
      </c>
    </row>
    <row r="25" spans="2:6" s="91" customFormat="1" ht="52.5" customHeight="1" thickTop="1">
      <c r="B25" s="89"/>
      <c r="C25" s="89"/>
      <c r="D25" s="89"/>
      <c r="E25" s="90"/>
      <c r="F25" s="118"/>
    </row>
    <row r="26" spans="2:6" ht="37.5" customHeight="1" thickBot="1">
      <c r="B26" s="92" t="s">
        <v>4</v>
      </c>
      <c r="C26" s="83" t="s">
        <v>123</v>
      </c>
      <c r="D26" s="93" t="s">
        <v>42</v>
      </c>
      <c r="E26" s="94" t="s">
        <v>67</v>
      </c>
      <c r="F26" s="92" t="s">
        <v>47</v>
      </c>
    </row>
    <row r="27" spans="2:6" ht="37.5" customHeight="1" thickTop="1">
      <c r="B27" s="84" t="s">
        <v>28</v>
      </c>
      <c r="C27" s="111" t="s">
        <v>206</v>
      </c>
      <c r="D27" s="106" t="s">
        <v>72</v>
      </c>
      <c r="E27" s="85"/>
      <c r="F27" s="95" t="s">
        <v>137</v>
      </c>
    </row>
    <row r="28" spans="2:6" ht="37.5" customHeight="1">
      <c r="B28" s="84" t="s">
        <v>30</v>
      </c>
      <c r="C28" s="112" t="s">
        <v>206</v>
      </c>
      <c r="D28" s="106" t="s">
        <v>7</v>
      </c>
      <c r="E28" s="96"/>
      <c r="F28" s="95" t="s">
        <v>137</v>
      </c>
    </row>
    <row r="29" spans="2:6" ht="37.5" customHeight="1">
      <c r="B29" s="84" t="s">
        <v>33</v>
      </c>
      <c r="C29" s="112" t="s">
        <v>147</v>
      </c>
      <c r="D29" s="106" t="s">
        <v>8</v>
      </c>
      <c r="E29" s="96" t="s">
        <v>208</v>
      </c>
      <c r="F29" s="95" t="s">
        <v>137</v>
      </c>
    </row>
    <row r="30" spans="2:6" ht="37.5" customHeight="1">
      <c r="B30" s="84" t="s">
        <v>34</v>
      </c>
      <c r="C30" s="112" t="s">
        <v>147</v>
      </c>
      <c r="D30" s="106" t="s">
        <v>9</v>
      </c>
      <c r="E30" s="96" t="s">
        <v>207</v>
      </c>
      <c r="F30" s="95" t="s">
        <v>137</v>
      </c>
    </row>
    <row r="31" spans="2:6" ht="37.5" customHeight="1">
      <c r="B31" s="84" t="s">
        <v>36</v>
      </c>
      <c r="C31" s="112" t="s">
        <v>147</v>
      </c>
      <c r="D31" s="106" t="s">
        <v>10</v>
      </c>
      <c r="E31" s="96" t="s">
        <v>210</v>
      </c>
      <c r="F31" s="95" t="s">
        <v>137</v>
      </c>
    </row>
    <row r="32" spans="2:6" ht="37.5" customHeight="1">
      <c r="B32" s="84" t="s">
        <v>38</v>
      </c>
      <c r="C32" s="112" t="s">
        <v>206</v>
      </c>
      <c r="D32" s="106" t="s">
        <v>11</v>
      </c>
      <c r="E32" s="96"/>
      <c r="F32" s="95" t="s">
        <v>137</v>
      </c>
    </row>
    <row r="33" spans="2:6" ht="37.5" customHeight="1">
      <c r="B33" s="88" t="s">
        <v>113</v>
      </c>
      <c r="C33" s="112" t="s">
        <v>206</v>
      </c>
      <c r="D33" s="106" t="s">
        <v>127</v>
      </c>
      <c r="E33" s="96"/>
      <c r="F33" s="95" t="s">
        <v>132</v>
      </c>
    </row>
    <row r="34" spans="2:7" ht="37.5" customHeight="1">
      <c r="B34" s="88" t="s">
        <v>114</v>
      </c>
      <c r="C34" s="112" t="s">
        <v>147</v>
      </c>
      <c r="D34" s="106" t="s">
        <v>128</v>
      </c>
      <c r="E34" s="96" t="s">
        <v>205</v>
      </c>
      <c r="F34" s="95" t="s">
        <v>129</v>
      </c>
      <c r="G34" s="97"/>
    </row>
    <row r="35" spans="2:7" ht="37.5" customHeight="1">
      <c r="B35" s="88" t="s">
        <v>115</v>
      </c>
      <c r="C35" s="112" t="s">
        <v>147</v>
      </c>
      <c r="D35" s="107" t="s">
        <v>13</v>
      </c>
      <c r="E35" s="98" t="s">
        <v>205</v>
      </c>
      <c r="F35" s="95" t="s">
        <v>130</v>
      </c>
      <c r="G35" s="97"/>
    </row>
    <row r="36" spans="2:7" ht="37.5" customHeight="1">
      <c r="B36" s="88" t="s">
        <v>116</v>
      </c>
      <c r="C36" s="112" t="s">
        <v>206</v>
      </c>
      <c r="D36" s="106" t="s">
        <v>131</v>
      </c>
      <c r="E36" s="96"/>
      <c r="F36" s="95" t="s">
        <v>132</v>
      </c>
      <c r="G36" s="97"/>
    </row>
    <row r="37" spans="2:7" ht="37.5" customHeight="1">
      <c r="B37" s="88" t="s">
        <v>117</v>
      </c>
      <c r="C37" s="112" t="s">
        <v>206</v>
      </c>
      <c r="D37" s="106" t="s">
        <v>109</v>
      </c>
      <c r="E37" s="99"/>
      <c r="F37" s="100"/>
      <c r="G37" s="97"/>
    </row>
    <row r="38" spans="2:7" ht="37.5" customHeight="1">
      <c r="B38" s="88" t="s">
        <v>118</v>
      </c>
      <c r="C38" s="112" t="s">
        <v>206</v>
      </c>
      <c r="D38" s="108" t="s">
        <v>135</v>
      </c>
      <c r="E38" s="98"/>
      <c r="F38" s="95" t="s">
        <v>130</v>
      </c>
      <c r="G38" s="97"/>
    </row>
    <row r="39" spans="2:7" ht="37.5" customHeight="1">
      <c r="B39" s="88" t="s">
        <v>119</v>
      </c>
      <c r="C39" s="112" t="s">
        <v>206</v>
      </c>
      <c r="D39" s="109" t="s">
        <v>111</v>
      </c>
      <c r="E39" s="99"/>
      <c r="F39" s="100"/>
      <c r="G39" s="101"/>
    </row>
    <row r="40" spans="2:6" ht="37.5" customHeight="1">
      <c r="B40" s="88" t="s">
        <v>120</v>
      </c>
      <c r="C40" s="112" t="s">
        <v>206</v>
      </c>
      <c r="D40" s="107" t="s">
        <v>106</v>
      </c>
      <c r="E40" s="102"/>
      <c r="F40" s="103" t="s">
        <v>133</v>
      </c>
    </row>
    <row r="41" spans="2:6" ht="36.75" customHeight="1">
      <c r="B41" s="88" t="s">
        <v>121</v>
      </c>
      <c r="C41" s="112" t="s">
        <v>147</v>
      </c>
      <c r="D41" s="109" t="s">
        <v>134</v>
      </c>
      <c r="E41" s="104"/>
      <c r="F41" s="103"/>
    </row>
    <row r="42" spans="2:6" ht="36.75" customHeight="1" thickBot="1">
      <c r="B42" s="88" t="s">
        <v>122</v>
      </c>
      <c r="C42" s="113" t="s">
        <v>206</v>
      </c>
      <c r="D42" s="110" t="s">
        <v>110</v>
      </c>
      <c r="E42" s="105"/>
      <c r="F42" s="103"/>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9"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198" t="str">
        <f>'入力シート'!E6</f>
        <v>平成○○年○○月○○日</v>
      </c>
      <c r="M2" s="198"/>
      <c r="N2" s="198"/>
    </row>
    <row r="3" ht="54" customHeight="1"/>
    <row r="4" spans="1:14" ht="18" customHeight="1">
      <c r="A4" s="208" t="s">
        <v>3</v>
      </c>
      <c r="B4" s="208"/>
      <c r="C4" s="208"/>
      <c r="D4" s="208"/>
      <c r="E4" s="208"/>
      <c r="F4" s="208"/>
      <c r="G4" s="208"/>
      <c r="H4" s="208"/>
      <c r="I4" s="208"/>
      <c r="J4" s="208"/>
      <c r="K4" s="208"/>
      <c r="L4" s="208"/>
      <c r="M4" s="208"/>
      <c r="N4" s="208"/>
    </row>
    <row r="5" spans="1:14" ht="18" customHeight="1">
      <c r="A5" s="208" t="s">
        <v>37</v>
      </c>
      <c r="B5" s="208"/>
      <c r="C5" s="208"/>
      <c r="D5" s="208"/>
      <c r="E5" s="208"/>
      <c r="F5" s="208"/>
      <c r="G5" s="208"/>
      <c r="H5" s="208"/>
      <c r="I5" s="208"/>
      <c r="J5" s="208"/>
      <c r="K5" s="208"/>
      <c r="L5" s="208"/>
      <c r="M5" s="208"/>
      <c r="N5" s="208"/>
    </row>
    <row r="7" spans="1:14" ht="27" customHeight="1">
      <c r="A7" s="10" t="s">
        <v>5</v>
      </c>
      <c r="B7" s="202" t="str">
        <f>'入力シート'!E19</f>
        <v>白根保育園改築工事（建築工事）</v>
      </c>
      <c r="C7" s="202"/>
      <c r="D7" s="202"/>
      <c r="E7" s="202"/>
      <c r="F7" s="202"/>
      <c r="G7" s="202"/>
      <c r="H7" s="202"/>
      <c r="I7" s="202"/>
      <c r="J7" s="202"/>
      <c r="K7" s="202"/>
      <c r="L7" s="202"/>
      <c r="M7" s="202"/>
      <c r="N7" s="202"/>
    </row>
    <row r="8" spans="1:14" ht="27" customHeight="1">
      <c r="A8" s="10" t="s">
        <v>24</v>
      </c>
      <c r="B8" s="202" t="str">
        <f>'入力シート'!E7</f>
        <v>株式会社○○○○○○</v>
      </c>
      <c r="C8" s="202"/>
      <c r="D8" s="202"/>
      <c r="E8" s="202"/>
      <c r="F8" s="202"/>
      <c r="G8" s="202"/>
      <c r="H8" s="202"/>
      <c r="I8" s="202"/>
      <c r="J8" s="202"/>
      <c r="K8" s="202"/>
      <c r="L8" s="202"/>
      <c r="M8" s="202"/>
      <c r="N8" s="202"/>
    </row>
    <row r="9" ht="14.25" thickBot="1"/>
    <row r="10" spans="1:14" ht="54" customHeight="1" thickBot="1">
      <c r="A10" s="231" t="s">
        <v>73</v>
      </c>
      <c r="B10" s="232"/>
      <c r="C10" s="232"/>
      <c r="D10" s="232"/>
      <c r="E10" s="233" t="str">
        <f>IF('入力シート'!C31="適用",'入力シート'!E31,"今回工事ではこの項目を適用しません。")</f>
        <v>重機作業時における園児、園児送迎者及び園職員の安全対策について</v>
      </c>
      <c r="F10" s="234"/>
      <c r="G10" s="234"/>
      <c r="H10" s="234"/>
      <c r="I10" s="234"/>
      <c r="J10" s="234"/>
      <c r="K10" s="234"/>
      <c r="L10" s="234"/>
      <c r="M10" s="234"/>
      <c r="N10" s="235"/>
    </row>
    <row r="11" ht="14.25" thickBot="1"/>
    <row r="12" spans="1:14" ht="27" customHeight="1">
      <c r="A12" s="223" t="s">
        <v>77</v>
      </c>
      <c r="B12" s="218"/>
      <c r="C12" s="218"/>
      <c r="D12" s="218"/>
      <c r="E12" s="218"/>
      <c r="F12" s="218"/>
      <c r="G12" s="218"/>
      <c r="H12" s="218"/>
      <c r="I12" s="218"/>
      <c r="J12" s="218"/>
      <c r="K12" s="218"/>
      <c r="L12" s="218"/>
      <c r="M12" s="218"/>
      <c r="N12" s="224"/>
    </row>
    <row r="13" spans="1:14" ht="27" customHeight="1">
      <c r="A13" s="225"/>
      <c r="B13" s="226"/>
      <c r="C13" s="226"/>
      <c r="D13" s="226"/>
      <c r="E13" s="226"/>
      <c r="F13" s="226"/>
      <c r="G13" s="226"/>
      <c r="H13" s="226"/>
      <c r="I13" s="226"/>
      <c r="J13" s="226"/>
      <c r="K13" s="226"/>
      <c r="L13" s="226"/>
      <c r="M13" s="226"/>
      <c r="N13" s="227"/>
    </row>
    <row r="14" spans="1:14" ht="27" customHeight="1">
      <c r="A14" s="222"/>
      <c r="B14" s="220"/>
      <c r="C14" s="220"/>
      <c r="D14" s="220"/>
      <c r="E14" s="220"/>
      <c r="F14" s="220"/>
      <c r="G14" s="220"/>
      <c r="H14" s="220"/>
      <c r="I14" s="220"/>
      <c r="J14" s="220"/>
      <c r="K14" s="220"/>
      <c r="L14" s="220"/>
      <c r="M14" s="220"/>
      <c r="N14" s="221"/>
    </row>
    <row r="15" spans="1:14" ht="27" customHeight="1">
      <c r="A15" s="222"/>
      <c r="B15" s="220"/>
      <c r="C15" s="220"/>
      <c r="D15" s="220"/>
      <c r="E15" s="220"/>
      <c r="F15" s="220"/>
      <c r="G15" s="220"/>
      <c r="H15" s="220"/>
      <c r="I15" s="220"/>
      <c r="J15" s="220"/>
      <c r="K15" s="220"/>
      <c r="L15" s="220"/>
      <c r="M15" s="220"/>
      <c r="N15" s="221"/>
    </row>
    <row r="16" spans="1:14" ht="27" customHeight="1">
      <c r="A16" s="222"/>
      <c r="B16" s="220"/>
      <c r="C16" s="220"/>
      <c r="D16" s="220"/>
      <c r="E16" s="220"/>
      <c r="F16" s="220"/>
      <c r="G16" s="220"/>
      <c r="H16" s="220"/>
      <c r="I16" s="220"/>
      <c r="J16" s="220"/>
      <c r="K16" s="220"/>
      <c r="L16" s="220"/>
      <c r="M16" s="220"/>
      <c r="N16" s="221"/>
    </row>
    <row r="17" spans="1:14" ht="27" customHeight="1">
      <c r="A17" s="222"/>
      <c r="B17" s="220"/>
      <c r="C17" s="220"/>
      <c r="D17" s="220"/>
      <c r="E17" s="220"/>
      <c r="F17" s="220"/>
      <c r="G17" s="220"/>
      <c r="H17" s="220"/>
      <c r="I17" s="220"/>
      <c r="J17" s="220"/>
      <c r="K17" s="220"/>
      <c r="L17" s="220"/>
      <c r="M17" s="220"/>
      <c r="N17" s="221"/>
    </row>
    <row r="18" spans="1:14" ht="27" customHeight="1">
      <c r="A18" s="222"/>
      <c r="B18" s="220"/>
      <c r="C18" s="220"/>
      <c r="D18" s="220"/>
      <c r="E18" s="220"/>
      <c r="F18" s="220"/>
      <c r="G18" s="220"/>
      <c r="H18" s="220"/>
      <c r="I18" s="220"/>
      <c r="J18" s="220"/>
      <c r="K18" s="220"/>
      <c r="L18" s="220"/>
      <c r="M18" s="220"/>
      <c r="N18" s="221"/>
    </row>
    <row r="19" spans="1:14" ht="27" customHeight="1">
      <c r="A19" s="222"/>
      <c r="B19" s="220"/>
      <c r="C19" s="220"/>
      <c r="D19" s="220"/>
      <c r="E19" s="220"/>
      <c r="F19" s="220"/>
      <c r="G19" s="220"/>
      <c r="H19" s="220"/>
      <c r="I19" s="220"/>
      <c r="J19" s="220"/>
      <c r="K19" s="220"/>
      <c r="L19" s="220"/>
      <c r="M19" s="220"/>
      <c r="N19" s="221"/>
    </row>
    <row r="20" spans="1:14" ht="27" customHeight="1">
      <c r="A20" s="222"/>
      <c r="B20" s="220"/>
      <c r="C20" s="220"/>
      <c r="D20" s="220"/>
      <c r="E20" s="220"/>
      <c r="F20" s="220"/>
      <c r="G20" s="220"/>
      <c r="H20" s="220"/>
      <c r="I20" s="220"/>
      <c r="J20" s="220"/>
      <c r="K20" s="220"/>
      <c r="L20" s="220"/>
      <c r="M20" s="220"/>
      <c r="N20" s="221"/>
    </row>
    <row r="21" spans="1:14" ht="27" customHeight="1">
      <c r="A21" s="222"/>
      <c r="B21" s="220"/>
      <c r="C21" s="220"/>
      <c r="D21" s="220"/>
      <c r="E21" s="220"/>
      <c r="F21" s="220"/>
      <c r="G21" s="220"/>
      <c r="H21" s="220"/>
      <c r="I21" s="220"/>
      <c r="J21" s="220"/>
      <c r="K21" s="220"/>
      <c r="L21" s="220"/>
      <c r="M21" s="220"/>
      <c r="N21" s="221"/>
    </row>
    <row r="22" spans="1:14" ht="27" customHeight="1">
      <c r="A22" s="222"/>
      <c r="B22" s="220"/>
      <c r="C22" s="220"/>
      <c r="D22" s="220"/>
      <c r="E22" s="220"/>
      <c r="F22" s="220"/>
      <c r="G22" s="220"/>
      <c r="H22" s="220"/>
      <c r="I22" s="220"/>
      <c r="J22" s="220"/>
      <c r="K22" s="220"/>
      <c r="L22" s="220"/>
      <c r="M22" s="220"/>
      <c r="N22" s="221"/>
    </row>
    <row r="23" spans="1:14" ht="27" customHeight="1">
      <c r="A23" s="222"/>
      <c r="B23" s="220"/>
      <c r="C23" s="220"/>
      <c r="D23" s="220"/>
      <c r="E23" s="220"/>
      <c r="F23" s="220"/>
      <c r="G23" s="220"/>
      <c r="H23" s="220"/>
      <c r="I23" s="220"/>
      <c r="J23" s="220"/>
      <c r="K23" s="220"/>
      <c r="L23" s="220"/>
      <c r="M23" s="220"/>
      <c r="N23" s="221"/>
    </row>
    <row r="24" spans="1:14" ht="27" customHeight="1">
      <c r="A24" s="222"/>
      <c r="B24" s="220"/>
      <c r="C24" s="220"/>
      <c r="D24" s="220"/>
      <c r="E24" s="220"/>
      <c r="F24" s="220"/>
      <c r="G24" s="220"/>
      <c r="H24" s="220"/>
      <c r="I24" s="220"/>
      <c r="J24" s="220"/>
      <c r="K24" s="220"/>
      <c r="L24" s="220"/>
      <c r="M24" s="220"/>
      <c r="N24" s="221"/>
    </row>
    <row r="25" spans="1:14" ht="27" customHeight="1">
      <c r="A25" s="222"/>
      <c r="B25" s="220"/>
      <c r="C25" s="220"/>
      <c r="D25" s="220"/>
      <c r="E25" s="220"/>
      <c r="F25" s="220"/>
      <c r="G25" s="220"/>
      <c r="H25" s="220"/>
      <c r="I25" s="220"/>
      <c r="J25" s="220"/>
      <c r="K25" s="220"/>
      <c r="L25" s="220"/>
      <c r="M25" s="220"/>
      <c r="N25" s="221"/>
    </row>
    <row r="26" spans="1:14" ht="27" customHeight="1">
      <c r="A26" s="222"/>
      <c r="B26" s="220"/>
      <c r="C26" s="220"/>
      <c r="D26" s="220"/>
      <c r="E26" s="220"/>
      <c r="F26" s="220"/>
      <c r="G26" s="220"/>
      <c r="H26" s="220"/>
      <c r="I26" s="220"/>
      <c r="J26" s="220"/>
      <c r="K26" s="220"/>
      <c r="L26" s="220"/>
      <c r="M26" s="220"/>
      <c r="N26" s="221"/>
    </row>
    <row r="27" spans="1:14" ht="27" customHeight="1">
      <c r="A27" s="222"/>
      <c r="B27" s="220"/>
      <c r="C27" s="220"/>
      <c r="D27" s="220"/>
      <c r="E27" s="220"/>
      <c r="F27" s="220"/>
      <c r="G27" s="220"/>
      <c r="H27" s="220"/>
      <c r="I27" s="220"/>
      <c r="J27" s="220"/>
      <c r="K27" s="220"/>
      <c r="L27" s="220"/>
      <c r="M27" s="220"/>
      <c r="N27" s="221"/>
    </row>
    <row r="28" spans="1:14" ht="27" customHeight="1">
      <c r="A28" s="222"/>
      <c r="B28" s="220"/>
      <c r="C28" s="220"/>
      <c r="D28" s="220"/>
      <c r="E28" s="220"/>
      <c r="F28" s="220"/>
      <c r="G28" s="220"/>
      <c r="H28" s="220"/>
      <c r="I28" s="220"/>
      <c r="J28" s="220"/>
      <c r="K28" s="220"/>
      <c r="L28" s="220"/>
      <c r="M28" s="220"/>
      <c r="N28" s="221"/>
    </row>
    <row r="29" spans="1:14" ht="27" customHeight="1">
      <c r="A29" s="222"/>
      <c r="B29" s="220"/>
      <c r="C29" s="220"/>
      <c r="D29" s="220"/>
      <c r="E29" s="220"/>
      <c r="F29" s="220"/>
      <c r="G29" s="220"/>
      <c r="H29" s="220"/>
      <c r="I29" s="220"/>
      <c r="J29" s="220"/>
      <c r="K29" s="220"/>
      <c r="L29" s="220"/>
      <c r="M29" s="220"/>
      <c r="N29" s="221"/>
    </row>
    <row r="30" spans="1:14" ht="27" customHeight="1">
      <c r="A30" s="222"/>
      <c r="B30" s="220"/>
      <c r="C30" s="220"/>
      <c r="D30" s="220"/>
      <c r="E30" s="220"/>
      <c r="F30" s="220"/>
      <c r="G30" s="220"/>
      <c r="H30" s="220"/>
      <c r="I30" s="220"/>
      <c r="J30" s="220"/>
      <c r="K30" s="220"/>
      <c r="L30" s="220"/>
      <c r="M30" s="220"/>
      <c r="N30" s="221"/>
    </row>
    <row r="31" spans="1:14" ht="27" customHeight="1">
      <c r="A31" s="222"/>
      <c r="B31" s="220"/>
      <c r="C31" s="220"/>
      <c r="D31" s="220"/>
      <c r="E31" s="220"/>
      <c r="F31" s="220"/>
      <c r="G31" s="220"/>
      <c r="H31" s="220"/>
      <c r="I31" s="220"/>
      <c r="J31" s="220"/>
      <c r="K31" s="220"/>
      <c r="L31" s="220"/>
      <c r="M31" s="220"/>
      <c r="N31" s="221"/>
    </row>
    <row r="32" spans="1:14" ht="27" customHeight="1">
      <c r="A32" s="222"/>
      <c r="B32" s="220"/>
      <c r="C32" s="220"/>
      <c r="D32" s="220"/>
      <c r="E32" s="220"/>
      <c r="F32" s="220"/>
      <c r="G32" s="220"/>
      <c r="H32" s="220"/>
      <c r="I32" s="220"/>
      <c r="J32" s="220"/>
      <c r="K32" s="220"/>
      <c r="L32" s="220"/>
      <c r="M32" s="220"/>
      <c r="N32" s="221"/>
    </row>
    <row r="33" spans="1:14" ht="27" customHeight="1">
      <c r="A33" s="222"/>
      <c r="B33" s="220"/>
      <c r="C33" s="220"/>
      <c r="D33" s="220"/>
      <c r="E33" s="220"/>
      <c r="F33" s="220"/>
      <c r="G33" s="220"/>
      <c r="H33" s="220"/>
      <c r="I33" s="220"/>
      <c r="J33" s="220"/>
      <c r="K33" s="220"/>
      <c r="L33" s="220"/>
      <c r="M33" s="220"/>
      <c r="N33" s="221"/>
    </row>
    <row r="34" spans="1:14" ht="27" customHeight="1">
      <c r="A34" s="222"/>
      <c r="B34" s="220"/>
      <c r="C34" s="220"/>
      <c r="D34" s="220"/>
      <c r="E34" s="220"/>
      <c r="F34" s="220"/>
      <c r="G34" s="220"/>
      <c r="H34" s="220"/>
      <c r="I34" s="220"/>
      <c r="J34" s="220"/>
      <c r="K34" s="220"/>
      <c r="L34" s="220"/>
      <c r="M34" s="220"/>
      <c r="N34" s="221"/>
    </row>
    <row r="35" spans="1:14" ht="27" customHeight="1" thickBot="1">
      <c r="A35" s="230"/>
      <c r="B35" s="228"/>
      <c r="C35" s="228"/>
      <c r="D35" s="228"/>
      <c r="E35" s="228"/>
      <c r="F35" s="228"/>
      <c r="G35" s="228"/>
      <c r="H35" s="228"/>
      <c r="I35" s="228"/>
      <c r="J35" s="228"/>
      <c r="K35" s="228"/>
      <c r="L35" s="228"/>
      <c r="M35" s="228"/>
      <c r="N35" s="229"/>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198" t="str">
        <f>'入力シート'!E6</f>
        <v>平成○○年○○月○○日</v>
      </c>
      <c r="M2" s="198"/>
      <c r="N2" s="198"/>
    </row>
    <row r="3" ht="54" customHeight="1"/>
    <row r="4" spans="1:14" ht="18" customHeight="1">
      <c r="A4" s="208" t="s">
        <v>3</v>
      </c>
      <c r="B4" s="208"/>
      <c r="C4" s="208"/>
      <c r="D4" s="208"/>
      <c r="E4" s="208"/>
      <c r="F4" s="208"/>
      <c r="G4" s="208"/>
      <c r="H4" s="208"/>
      <c r="I4" s="208"/>
      <c r="J4" s="208"/>
      <c r="K4" s="208"/>
      <c r="L4" s="208"/>
      <c r="M4" s="208"/>
      <c r="N4" s="208"/>
    </row>
    <row r="5" spans="1:14" ht="18" customHeight="1">
      <c r="A5" s="208" t="s">
        <v>39</v>
      </c>
      <c r="B5" s="208"/>
      <c r="C5" s="208"/>
      <c r="D5" s="208"/>
      <c r="E5" s="208"/>
      <c r="F5" s="208"/>
      <c r="G5" s="208"/>
      <c r="H5" s="208"/>
      <c r="I5" s="208"/>
      <c r="J5" s="208"/>
      <c r="K5" s="208"/>
      <c r="L5" s="208"/>
      <c r="M5" s="208"/>
      <c r="N5" s="208"/>
    </row>
    <row r="7" spans="1:14" ht="27" customHeight="1">
      <c r="A7" s="10" t="s">
        <v>5</v>
      </c>
      <c r="B7" s="202" t="str">
        <f>'入力シート'!E19</f>
        <v>白根保育園改築工事（建築工事）</v>
      </c>
      <c r="C7" s="202"/>
      <c r="D7" s="202"/>
      <c r="E7" s="202"/>
      <c r="F7" s="202"/>
      <c r="G7" s="202"/>
      <c r="H7" s="202"/>
      <c r="I7" s="202"/>
      <c r="J7" s="202"/>
      <c r="K7" s="202"/>
      <c r="L7" s="202"/>
      <c r="M7" s="202"/>
      <c r="N7" s="202"/>
    </row>
    <row r="8" spans="1:14" ht="27" customHeight="1">
      <c r="A8" s="10" t="s">
        <v>24</v>
      </c>
      <c r="B8" s="202" t="str">
        <f>'入力シート'!E7</f>
        <v>株式会社○○○○○○</v>
      </c>
      <c r="C8" s="202"/>
      <c r="D8" s="202"/>
      <c r="E8" s="202"/>
      <c r="F8" s="202"/>
      <c r="G8" s="202"/>
      <c r="H8" s="202"/>
      <c r="I8" s="202"/>
      <c r="J8" s="202"/>
      <c r="K8" s="202"/>
      <c r="L8" s="202"/>
      <c r="M8" s="202"/>
      <c r="N8" s="202"/>
    </row>
    <row r="9" ht="14.25" thickBot="1"/>
    <row r="10" spans="1:14" ht="54" customHeight="1" thickBot="1">
      <c r="A10" s="231" t="s">
        <v>73</v>
      </c>
      <c r="B10" s="232"/>
      <c r="C10" s="232"/>
      <c r="D10" s="232"/>
      <c r="E10" s="233" t="str">
        <f>IF('入力シート'!C32="適用",'入力シート'!E32,"今回工事ではこの項目を適用しません。")</f>
        <v>今回工事ではこの項目を適用しません。</v>
      </c>
      <c r="F10" s="234"/>
      <c r="G10" s="234"/>
      <c r="H10" s="234"/>
      <c r="I10" s="234"/>
      <c r="J10" s="234"/>
      <c r="K10" s="234"/>
      <c r="L10" s="234"/>
      <c r="M10" s="234"/>
      <c r="N10" s="235"/>
    </row>
    <row r="11" ht="14.25" thickBot="1"/>
    <row r="12" spans="1:14" ht="27" customHeight="1">
      <c r="A12" s="223" t="s">
        <v>78</v>
      </c>
      <c r="B12" s="218"/>
      <c r="C12" s="218"/>
      <c r="D12" s="218"/>
      <c r="E12" s="218"/>
      <c r="F12" s="218"/>
      <c r="G12" s="218"/>
      <c r="H12" s="218"/>
      <c r="I12" s="218"/>
      <c r="J12" s="218"/>
      <c r="K12" s="218"/>
      <c r="L12" s="218"/>
      <c r="M12" s="218"/>
      <c r="N12" s="224"/>
    </row>
    <row r="13" spans="1:14" ht="27" customHeight="1">
      <c r="A13" s="225"/>
      <c r="B13" s="226"/>
      <c r="C13" s="226"/>
      <c r="D13" s="226"/>
      <c r="E13" s="226"/>
      <c r="F13" s="226"/>
      <c r="G13" s="226"/>
      <c r="H13" s="226"/>
      <c r="I13" s="226"/>
      <c r="J13" s="226"/>
      <c r="K13" s="226"/>
      <c r="L13" s="226"/>
      <c r="M13" s="226"/>
      <c r="N13" s="227"/>
    </row>
    <row r="14" spans="1:14" ht="27" customHeight="1">
      <c r="A14" s="222"/>
      <c r="B14" s="220"/>
      <c r="C14" s="220"/>
      <c r="D14" s="220"/>
      <c r="E14" s="220"/>
      <c r="F14" s="220"/>
      <c r="G14" s="220"/>
      <c r="H14" s="220"/>
      <c r="I14" s="220"/>
      <c r="J14" s="220"/>
      <c r="K14" s="220"/>
      <c r="L14" s="220"/>
      <c r="M14" s="220"/>
      <c r="N14" s="221"/>
    </row>
    <row r="15" spans="1:14" ht="27" customHeight="1">
      <c r="A15" s="222"/>
      <c r="B15" s="220"/>
      <c r="C15" s="220"/>
      <c r="D15" s="220"/>
      <c r="E15" s="220"/>
      <c r="F15" s="220"/>
      <c r="G15" s="220"/>
      <c r="H15" s="220"/>
      <c r="I15" s="220"/>
      <c r="J15" s="220"/>
      <c r="K15" s="220"/>
      <c r="L15" s="220"/>
      <c r="M15" s="220"/>
      <c r="N15" s="221"/>
    </row>
    <row r="16" spans="1:14" ht="27" customHeight="1">
      <c r="A16" s="222"/>
      <c r="B16" s="220"/>
      <c r="C16" s="220"/>
      <c r="D16" s="220"/>
      <c r="E16" s="220"/>
      <c r="F16" s="220"/>
      <c r="G16" s="220"/>
      <c r="H16" s="220"/>
      <c r="I16" s="220"/>
      <c r="J16" s="220"/>
      <c r="K16" s="220"/>
      <c r="L16" s="220"/>
      <c r="M16" s="220"/>
      <c r="N16" s="221"/>
    </row>
    <row r="17" spans="1:14" ht="27" customHeight="1">
      <c r="A17" s="222"/>
      <c r="B17" s="220"/>
      <c r="C17" s="220"/>
      <c r="D17" s="220"/>
      <c r="E17" s="220"/>
      <c r="F17" s="220"/>
      <c r="G17" s="220"/>
      <c r="H17" s="220"/>
      <c r="I17" s="220"/>
      <c r="J17" s="220"/>
      <c r="K17" s="220"/>
      <c r="L17" s="220"/>
      <c r="M17" s="220"/>
      <c r="N17" s="221"/>
    </row>
    <row r="18" spans="1:14" ht="27" customHeight="1">
      <c r="A18" s="222"/>
      <c r="B18" s="220"/>
      <c r="C18" s="220"/>
      <c r="D18" s="220"/>
      <c r="E18" s="220"/>
      <c r="F18" s="220"/>
      <c r="G18" s="220"/>
      <c r="H18" s="220"/>
      <c r="I18" s="220"/>
      <c r="J18" s="220"/>
      <c r="K18" s="220"/>
      <c r="L18" s="220"/>
      <c r="M18" s="220"/>
      <c r="N18" s="221"/>
    </row>
    <row r="19" spans="1:14" ht="27" customHeight="1">
      <c r="A19" s="222"/>
      <c r="B19" s="220"/>
      <c r="C19" s="220"/>
      <c r="D19" s="220"/>
      <c r="E19" s="220"/>
      <c r="F19" s="220"/>
      <c r="G19" s="220"/>
      <c r="H19" s="220"/>
      <c r="I19" s="220"/>
      <c r="J19" s="220"/>
      <c r="K19" s="220"/>
      <c r="L19" s="220"/>
      <c r="M19" s="220"/>
      <c r="N19" s="221"/>
    </row>
    <row r="20" spans="1:14" ht="27" customHeight="1">
      <c r="A20" s="222"/>
      <c r="B20" s="220"/>
      <c r="C20" s="220"/>
      <c r="D20" s="220"/>
      <c r="E20" s="220"/>
      <c r="F20" s="220"/>
      <c r="G20" s="220"/>
      <c r="H20" s="220"/>
      <c r="I20" s="220"/>
      <c r="J20" s="220"/>
      <c r="K20" s="220"/>
      <c r="L20" s="220"/>
      <c r="M20" s="220"/>
      <c r="N20" s="221"/>
    </row>
    <row r="21" spans="1:14" ht="27" customHeight="1">
      <c r="A21" s="222"/>
      <c r="B21" s="220"/>
      <c r="C21" s="220"/>
      <c r="D21" s="220"/>
      <c r="E21" s="220"/>
      <c r="F21" s="220"/>
      <c r="G21" s="220"/>
      <c r="H21" s="220"/>
      <c r="I21" s="220"/>
      <c r="J21" s="220"/>
      <c r="K21" s="220"/>
      <c r="L21" s="220"/>
      <c r="M21" s="220"/>
      <c r="N21" s="221"/>
    </row>
    <row r="22" spans="1:14" ht="27" customHeight="1">
      <c r="A22" s="222"/>
      <c r="B22" s="220"/>
      <c r="C22" s="220"/>
      <c r="D22" s="220"/>
      <c r="E22" s="220"/>
      <c r="F22" s="220"/>
      <c r="G22" s="220"/>
      <c r="H22" s="220"/>
      <c r="I22" s="220"/>
      <c r="J22" s="220"/>
      <c r="K22" s="220"/>
      <c r="L22" s="220"/>
      <c r="M22" s="220"/>
      <c r="N22" s="221"/>
    </row>
    <row r="23" spans="1:14" ht="27" customHeight="1">
      <c r="A23" s="222"/>
      <c r="B23" s="220"/>
      <c r="C23" s="220"/>
      <c r="D23" s="220"/>
      <c r="E23" s="220"/>
      <c r="F23" s="220"/>
      <c r="G23" s="220"/>
      <c r="H23" s="220"/>
      <c r="I23" s="220"/>
      <c r="J23" s="220"/>
      <c r="K23" s="220"/>
      <c r="L23" s="220"/>
      <c r="M23" s="220"/>
      <c r="N23" s="221"/>
    </row>
    <row r="24" spans="1:14" ht="27" customHeight="1">
      <c r="A24" s="222"/>
      <c r="B24" s="220"/>
      <c r="C24" s="220"/>
      <c r="D24" s="220"/>
      <c r="E24" s="220"/>
      <c r="F24" s="220"/>
      <c r="G24" s="220"/>
      <c r="H24" s="220"/>
      <c r="I24" s="220"/>
      <c r="J24" s="220"/>
      <c r="K24" s="220"/>
      <c r="L24" s="220"/>
      <c r="M24" s="220"/>
      <c r="N24" s="221"/>
    </row>
    <row r="25" spans="1:14" ht="27" customHeight="1">
      <c r="A25" s="222"/>
      <c r="B25" s="220"/>
      <c r="C25" s="220"/>
      <c r="D25" s="220"/>
      <c r="E25" s="220"/>
      <c r="F25" s="220"/>
      <c r="G25" s="220"/>
      <c r="H25" s="220"/>
      <c r="I25" s="220"/>
      <c r="J25" s="220"/>
      <c r="K25" s="220"/>
      <c r="L25" s="220"/>
      <c r="M25" s="220"/>
      <c r="N25" s="221"/>
    </row>
    <row r="26" spans="1:14" ht="27" customHeight="1">
      <c r="A26" s="222"/>
      <c r="B26" s="220"/>
      <c r="C26" s="220"/>
      <c r="D26" s="220"/>
      <c r="E26" s="220"/>
      <c r="F26" s="220"/>
      <c r="G26" s="220"/>
      <c r="H26" s="220"/>
      <c r="I26" s="220"/>
      <c r="J26" s="220"/>
      <c r="K26" s="220"/>
      <c r="L26" s="220"/>
      <c r="M26" s="220"/>
      <c r="N26" s="221"/>
    </row>
    <row r="27" spans="1:14" ht="27" customHeight="1">
      <c r="A27" s="222"/>
      <c r="B27" s="220"/>
      <c r="C27" s="220"/>
      <c r="D27" s="220"/>
      <c r="E27" s="220"/>
      <c r="F27" s="220"/>
      <c r="G27" s="220"/>
      <c r="H27" s="220"/>
      <c r="I27" s="220"/>
      <c r="J27" s="220"/>
      <c r="K27" s="220"/>
      <c r="L27" s="220"/>
      <c r="M27" s="220"/>
      <c r="N27" s="221"/>
    </row>
    <row r="28" spans="1:14" ht="27" customHeight="1">
      <c r="A28" s="222"/>
      <c r="B28" s="220"/>
      <c r="C28" s="220"/>
      <c r="D28" s="220"/>
      <c r="E28" s="220"/>
      <c r="F28" s="220"/>
      <c r="G28" s="220"/>
      <c r="H28" s="220"/>
      <c r="I28" s="220"/>
      <c r="J28" s="220"/>
      <c r="K28" s="220"/>
      <c r="L28" s="220"/>
      <c r="M28" s="220"/>
      <c r="N28" s="221"/>
    </row>
    <row r="29" spans="1:14" ht="27" customHeight="1">
      <c r="A29" s="222"/>
      <c r="B29" s="220"/>
      <c r="C29" s="220"/>
      <c r="D29" s="220"/>
      <c r="E29" s="220"/>
      <c r="F29" s="220"/>
      <c r="G29" s="220"/>
      <c r="H29" s="220"/>
      <c r="I29" s="220"/>
      <c r="J29" s="220"/>
      <c r="K29" s="220"/>
      <c r="L29" s="220"/>
      <c r="M29" s="220"/>
      <c r="N29" s="221"/>
    </row>
    <row r="30" spans="1:14" ht="27" customHeight="1">
      <c r="A30" s="222"/>
      <c r="B30" s="220"/>
      <c r="C30" s="220"/>
      <c r="D30" s="220"/>
      <c r="E30" s="220"/>
      <c r="F30" s="220"/>
      <c r="G30" s="220"/>
      <c r="H30" s="220"/>
      <c r="I30" s="220"/>
      <c r="J30" s="220"/>
      <c r="K30" s="220"/>
      <c r="L30" s="220"/>
      <c r="M30" s="220"/>
      <c r="N30" s="221"/>
    </row>
    <row r="31" spans="1:14" ht="27" customHeight="1">
      <c r="A31" s="222"/>
      <c r="B31" s="220"/>
      <c r="C31" s="220"/>
      <c r="D31" s="220"/>
      <c r="E31" s="220"/>
      <c r="F31" s="220"/>
      <c r="G31" s="220"/>
      <c r="H31" s="220"/>
      <c r="I31" s="220"/>
      <c r="J31" s="220"/>
      <c r="K31" s="220"/>
      <c r="L31" s="220"/>
      <c r="M31" s="220"/>
      <c r="N31" s="221"/>
    </row>
    <row r="32" spans="1:14" ht="27" customHeight="1">
      <c r="A32" s="222"/>
      <c r="B32" s="220"/>
      <c r="C32" s="220"/>
      <c r="D32" s="220"/>
      <c r="E32" s="220"/>
      <c r="F32" s="220"/>
      <c r="G32" s="220"/>
      <c r="H32" s="220"/>
      <c r="I32" s="220"/>
      <c r="J32" s="220"/>
      <c r="K32" s="220"/>
      <c r="L32" s="220"/>
      <c r="M32" s="220"/>
      <c r="N32" s="221"/>
    </row>
    <row r="33" spans="1:14" ht="27" customHeight="1">
      <c r="A33" s="222"/>
      <c r="B33" s="220"/>
      <c r="C33" s="220"/>
      <c r="D33" s="220"/>
      <c r="E33" s="220"/>
      <c r="F33" s="220"/>
      <c r="G33" s="220"/>
      <c r="H33" s="220"/>
      <c r="I33" s="220"/>
      <c r="J33" s="220"/>
      <c r="K33" s="220"/>
      <c r="L33" s="220"/>
      <c r="M33" s="220"/>
      <c r="N33" s="221"/>
    </row>
    <row r="34" spans="1:14" ht="27" customHeight="1">
      <c r="A34" s="222"/>
      <c r="B34" s="220"/>
      <c r="C34" s="220"/>
      <c r="D34" s="220"/>
      <c r="E34" s="220"/>
      <c r="F34" s="220"/>
      <c r="G34" s="220"/>
      <c r="H34" s="220"/>
      <c r="I34" s="220"/>
      <c r="J34" s="220"/>
      <c r="K34" s="220"/>
      <c r="L34" s="220"/>
      <c r="M34" s="220"/>
      <c r="N34" s="221"/>
    </row>
    <row r="35" spans="1:14" ht="27" customHeight="1" thickBot="1">
      <c r="A35" s="230"/>
      <c r="B35" s="228"/>
      <c r="C35" s="228"/>
      <c r="D35" s="228"/>
      <c r="E35" s="228"/>
      <c r="F35" s="228"/>
      <c r="G35" s="228"/>
      <c r="H35" s="228"/>
      <c r="I35" s="228"/>
      <c r="J35" s="228"/>
      <c r="K35" s="228"/>
      <c r="L35" s="228"/>
      <c r="M35" s="228"/>
      <c r="N35" s="229"/>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4:D34"/>
    <mergeCell ref="E34:N34"/>
    <mergeCell ref="E33:N33"/>
    <mergeCell ref="A32:D32"/>
    <mergeCell ref="E32:N32"/>
    <mergeCell ref="A35:D35"/>
    <mergeCell ref="A28:D28"/>
    <mergeCell ref="A29:D29"/>
    <mergeCell ref="A30:D30"/>
    <mergeCell ref="A31:D31"/>
    <mergeCell ref="A33:D33"/>
    <mergeCell ref="E30:N30"/>
    <mergeCell ref="E31:N31"/>
    <mergeCell ref="E29:N29"/>
    <mergeCell ref="A10:D10"/>
    <mergeCell ref="E10:N10"/>
    <mergeCell ref="A20:D20"/>
    <mergeCell ref="A23:D23"/>
    <mergeCell ref="A22:D22"/>
    <mergeCell ref="E16:N16"/>
    <mergeCell ref="E13:N13"/>
    <mergeCell ref="A16:D16"/>
    <mergeCell ref="A24:D24"/>
    <mergeCell ref="A4:N4"/>
    <mergeCell ref="A5:N5"/>
    <mergeCell ref="A13:D13"/>
    <mergeCell ref="A12:N12"/>
    <mergeCell ref="E19:N19"/>
    <mergeCell ref="E18:N18"/>
    <mergeCell ref="E35:N35"/>
    <mergeCell ref="L2:N2"/>
    <mergeCell ref="A14:D14"/>
    <mergeCell ref="E14:N14"/>
    <mergeCell ref="A17:D17"/>
    <mergeCell ref="E17:N17"/>
    <mergeCell ref="B8:N8"/>
    <mergeCell ref="B7:N7"/>
    <mergeCell ref="E28:N28"/>
    <mergeCell ref="E25:N25"/>
    <mergeCell ref="E26:N26"/>
    <mergeCell ref="E27:N27"/>
    <mergeCell ref="A15:D15"/>
    <mergeCell ref="E15:N15"/>
    <mergeCell ref="E22:N22"/>
    <mergeCell ref="E23:N23"/>
    <mergeCell ref="A18:D18"/>
    <mergeCell ref="A19:D19"/>
    <mergeCell ref="A27:D27"/>
    <mergeCell ref="A25:D25"/>
    <mergeCell ref="E20:N20"/>
    <mergeCell ref="A21:D21"/>
    <mergeCell ref="A26:D26"/>
    <mergeCell ref="E24:N24"/>
    <mergeCell ref="E21:N21"/>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6" t="s">
        <v>173</v>
      </c>
      <c r="C2" s="136"/>
    </row>
    <row r="3" spans="2:3" ht="15.75" customHeight="1">
      <c r="B3" s="114"/>
      <c r="C3" s="114"/>
    </row>
    <row r="4" spans="2:3" ht="28.5">
      <c r="B4" s="136" t="s">
        <v>175</v>
      </c>
      <c r="C4" s="136"/>
    </row>
    <row r="5" spans="2:3" ht="58.5" customHeight="1">
      <c r="B5" s="115"/>
      <c r="C5" s="115"/>
    </row>
    <row r="6" spans="2:3" ht="73.5" customHeight="1">
      <c r="B6" s="116" t="s">
        <v>5</v>
      </c>
      <c r="C6" s="117" t="str">
        <f>'入力シート'!E19</f>
        <v>白根保育園改築工事（建築工事）</v>
      </c>
    </row>
    <row r="7" spans="2:3" ht="364.5" customHeight="1">
      <c r="B7" s="115"/>
      <c r="C7" s="115"/>
    </row>
    <row r="8" spans="2:3" ht="28.5">
      <c r="B8" s="136" t="s">
        <v>174</v>
      </c>
      <c r="C8" s="136"/>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40" t="s">
        <v>179</v>
      </c>
      <c r="B3" s="140"/>
      <c r="C3" s="140"/>
      <c r="D3" s="140"/>
      <c r="E3" s="140"/>
      <c r="F3" s="140"/>
      <c r="G3" s="140"/>
    </row>
    <row r="4" spans="1:7" ht="13.5">
      <c r="A4" s="140" t="s">
        <v>180</v>
      </c>
      <c r="B4" s="140"/>
      <c r="C4" s="145" t="str">
        <f>'入力シート'!E19</f>
        <v>白根保育園改築工事（建築工事）</v>
      </c>
      <c r="D4" s="145"/>
      <c r="E4" s="145"/>
      <c r="F4" s="145"/>
      <c r="G4" s="145"/>
    </row>
    <row r="5" spans="1:7" ht="41.25" customHeight="1">
      <c r="A5" s="140" t="s">
        <v>170</v>
      </c>
      <c r="B5" s="140"/>
      <c r="C5" s="140"/>
      <c r="D5" s="140"/>
      <c r="E5" s="140"/>
      <c r="F5" s="140"/>
      <c r="G5" s="140"/>
    </row>
    <row r="6" spans="1:2" ht="7.5" customHeight="1">
      <c r="A6" s="13"/>
      <c r="B6" s="13"/>
    </row>
    <row r="7" spans="1:7" ht="48" customHeight="1">
      <c r="A7" s="144" t="s">
        <v>181</v>
      </c>
      <c r="B7" s="144"/>
      <c r="C7" s="144"/>
      <c r="D7" s="144"/>
      <c r="E7" s="144"/>
      <c r="F7" s="144"/>
      <c r="G7" s="144"/>
    </row>
    <row r="8" spans="1:7" ht="7.5" customHeight="1">
      <c r="A8" s="13"/>
      <c r="B8" s="13"/>
      <c r="C8" s="13"/>
      <c r="D8" s="13"/>
      <c r="E8" s="13"/>
      <c r="F8" s="13"/>
      <c r="G8" s="13"/>
    </row>
    <row r="9" spans="1:7" ht="32.25" customHeight="1">
      <c r="A9" s="146" t="s">
        <v>182</v>
      </c>
      <c r="B9" s="146"/>
      <c r="C9" s="146"/>
      <c r="D9" s="146"/>
      <c r="E9" s="146"/>
      <c r="F9" s="146"/>
      <c r="G9" s="146"/>
    </row>
    <row r="10" spans="2:6" ht="13.5">
      <c r="B10" s="143" t="s">
        <v>138</v>
      </c>
      <c r="C10" s="143"/>
      <c r="D10" s="143"/>
      <c r="E10" s="14" t="s">
        <v>139</v>
      </c>
      <c r="F10" s="20"/>
    </row>
    <row r="11" spans="2:6" ht="13.5">
      <c r="B11" s="142" t="s">
        <v>140</v>
      </c>
      <c r="C11" s="142"/>
      <c r="D11" s="142"/>
      <c r="E11" s="34">
        <f>'入力シート'!E20</f>
        <v>40781</v>
      </c>
      <c r="F11" s="21"/>
    </row>
    <row r="12" spans="2:6" ht="13.5">
      <c r="B12" s="142" t="s">
        <v>141</v>
      </c>
      <c r="C12" s="142"/>
      <c r="D12" s="142"/>
      <c r="E12" s="34">
        <f>'入力シート'!E21</f>
        <v>40787</v>
      </c>
      <c r="F12" s="21"/>
    </row>
    <row r="13" spans="2:6" ht="13.5">
      <c r="B13" s="142" t="s">
        <v>142</v>
      </c>
      <c r="C13" s="142"/>
      <c r="D13" s="142"/>
      <c r="E13" s="35">
        <f>'入力シート'!E22</f>
        <v>40795</v>
      </c>
      <c r="F13" s="22"/>
    </row>
    <row r="14" spans="2:6" ht="13.5">
      <c r="B14" s="142"/>
      <c r="C14" s="142"/>
      <c r="D14" s="142"/>
      <c r="E14" s="36">
        <f>'入力シート'!E23</f>
        <v>40799</v>
      </c>
      <c r="F14" s="23"/>
    </row>
    <row r="15" spans="2:6" ht="13.5">
      <c r="B15" s="142" t="s">
        <v>143</v>
      </c>
      <c r="C15" s="142"/>
      <c r="D15" s="142"/>
      <c r="E15" s="37">
        <f>'入力シート'!E24</f>
        <v>40823</v>
      </c>
      <c r="F15" s="24"/>
    </row>
    <row r="16" ht="7.5" customHeight="1"/>
    <row r="17" spans="1:7" ht="108" customHeight="1">
      <c r="A17" s="147" t="s">
        <v>178</v>
      </c>
      <c r="B17" s="147"/>
      <c r="C17" s="147"/>
      <c r="D17" s="147"/>
      <c r="E17" s="147"/>
      <c r="F17" s="147"/>
      <c r="G17" s="147"/>
    </row>
    <row r="18" spans="1:7" s="16" customFormat="1" ht="7.5" customHeight="1">
      <c r="A18" s="15"/>
      <c r="B18" s="15"/>
      <c r="C18" s="15"/>
      <c r="D18" s="15"/>
      <c r="E18" s="15"/>
      <c r="F18" s="15"/>
      <c r="G18" s="15"/>
    </row>
    <row r="19" spans="1:7" ht="30" customHeight="1">
      <c r="A19" s="144" t="s">
        <v>183</v>
      </c>
      <c r="B19" s="144"/>
      <c r="C19" s="144"/>
      <c r="D19" s="144"/>
      <c r="E19" s="144"/>
      <c r="F19" s="144"/>
      <c r="G19" s="144"/>
    </row>
    <row r="20" spans="2:7" s="18" customFormat="1" ht="16.5" customHeight="1">
      <c r="B20" s="141" t="s">
        <v>152</v>
      </c>
      <c r="C20" s="141"/>
      <c r="D20" s="141" t="s">
        <v>151</v>
      </c>
      <c r="E20" s="141"/>
      <c r="F20" s="141"/>
      <c r="G20" s="17"/>
    </row>
    <row r="21" spans="1:7" ht="30" customHeight="1">
      <c r="A21" s="13"/>
      <c r="B21" s="139" t="s">
        <v>184</v>
      </c>
      <c r="C21" s="139"/>
      <c r="D21" s="138" t="str">
        <f>IF('入力シート'!C27="適用",'入力シート'!E27,"今回工事ではこの項目を適用しません。")</f>
        <v>今回工事ではこの項目を適用しません。</v>
      </c>
      <c r="E21" s="138"/>
      <c r="F21" s="138"/>
      <c r="G21" s="17"/>
    </row>
    <row r="22" spans="1:7" ht="30" customHeight="1">
      <c r="A22" s="13"/>
      <c r="B22" s="139" t="s">
        <v>185</v>
      </c>
      <c r="C22" s="139"/>
      <c r="D22" s="138" t="str">
        <f>IF('入力シート'!C28="適用",'入力シート'!E28,"今回工事ではこの項目を適用しません。")</f>
        <v>今回工事ではこの項目を適用しません。</v>
      </c>
      <c r="E22" s="138"/>
      <c r="F22" s="138"/>
      <c r="G22" s="17"/>
    </row>
    <row r="23" spans="1:7" ht="30" customHeight="1">
      <c r="A23" s="13"/>
      <c r="B23" s="139" t="s">
        <v>186</v>
      </c>
      <c r="C23" s="139"/>
      <c r="D23" s="138" t="str">
        <f>IF('入力シート'!C29="適用",'入力シート'!E29,"今回工事ではこの項目を適用しません。")</f>
        <v>狭小敷地における円滑な作業のための施工計画について</v>
      </c>
      <c r="E23" s="138"/>
      <c r="F23" s="138"/>
      <c r="G23" s="17"/>
    </row>
    <row r="24" spans="1:7" ht="30" customHeight="1">
      <c r="A24" s="13"/>
      <c r="B24" s="139" t="s">
        <v>187</v>
      </c>
      <c r="C24" s="139"/>
      <c r="D24" s="138" t="str">
        <f>IF('入力シート'!C30="適用",'入力シート'!E30,"今回工事ではこの項目を適用しません。")</f>
        <v>運営中の保育園を考慮した現場管理について</v>
      </c>
      <c r="E24" s="138"/>
      <c r="F24" s="138"/>
      <c r="G24" s="17"/>
    </row>
    <row r="25" spans="1:7" ht="30" customHeight="1">
      <c r="A25" s="13"/>
      <c r="B25" s="139" t="s">
        <v>188</v>
      </c>
      <c r="C25" s="139"/>
      <c r="D25" s="138" t="str">
        <f>IF('入力シート'!C31="適用",'入力シート'!E31,"今回工事ではこの項目を適用しません。")</f>
        <v>重機作業時における園児、園児送迎者及び園職員の安全対策について</v>
      </c>
      <c r="E25" s="138"/>
      <c r="F25" s="138"/>
      <c r="G25" s="17"/>
    </row>
    <row r="26" spans="1:7" ht="30" customHeight="1">
      <c r="A26" s="13"/>
      <c r="B26" s="139" t="s">
        <v>189</v>
      </c>
      <c r="C26" s="139"/>
      <c r="D26" s="138" t="str">
        <f>IF('入力シート'!C32="適用",'入力シート'!E32,"今回工事ではこの項目を適用しません。")</f>
        <v>今回工事ではこの項目を適用しません。</v>
      </c>
      <c r="E26" s="138"/>
      <c r="F26" s="138"/>
      <c r="G26" s="17"/>
    </row>
    <row r="27" spans="1:7" ht="30" customHeight="1">
      <c r="A27" s="13"/>
      <c r="B27" s="139" t="s">
        <v>190</v>
      </c>
      <c r="C27" s="139"/>
      <c r="D27" s="138" t="str">
        <f>IF('入力シート'!C33="適用",'入力シート'!E33,"今回工事ではこの項目を適用しません。")</f>
        <v>今回工事ではこの項目を適用しません。</v>
      </c>
      <c r="E27" s="138"/>
      <c r="F27" s="138"/>
      <c r="G27" s="17"/>
    </row>
    <row r="28" spans="1:7" ht="30.75" customHeight="1">
      <c r="A28" s="13"/>
      <c r="B28" s="139" t="s">
        <v>191</v>
      </c>
      <c r="C28" s="139"/>
      <c r="D28" s="138" t="str">
        <f>IF('入力シート'!C34="適用",'入力シート'!E34,"今回工事ではこの項目を適用しません。")</f>
        <v>建築</v>
      </c>
      <c r="E28" s="138"/>
      <c r="F28" s="138"/>
      <c r="G28" s="17"/>
    </row>
    <row r="29" spans="1:7" ht="30" customHeight="1">
      <c r="A29" s="13"/>
      <c r="B29" s="139" t="s">
        <v>192</v>
      </c>
      <c r="C29" s="139"/>
      <c r="D29" s="138" t="str">
        <f>IF('入力シート'!C35="適用",'入力シート'!E35,"今回工事ではこの項目を適用しません。")</f>
        <v>建築</v>
      </c>
      <c r="E29" s="138"/>
      <c r="F29" s="138"/>
      <c r="G29" s="17"/>
    </row>
    <row r="30" spans="1:7" ht="30" customHeight="1">
      <c r="A30" s="13"/>
      <c r="B30" s="139" t="s">
        <v>153</v>
      </c>
      <c r="C30" s="139"/>
      <c r="D30" s="138" t="str">
        <f>IF('入力シート'!C36="適用",'入力シート'!E36,"今回工事ではこの項目を適用しません。")</f>
        <v>今回工事ではこの項目を適用しません。</v>
      </c>
      <c r="E30" s="138"/>
      <c r="F30" s="138"/>
      <c r="G30" s="17"/>
    </row>
    <row r="31" spans="1:7" ht="30.75" customHeight="1">
      <c r="A31" s="13"/>
      <c r="B31" s="139" t="s">
        <v>193</v>
      </c>
      <c r="C31" s="139"/>
      <c r="D31" s="138" t="str">
        <f>IF('入力シート'!C38="適用",'入力シート'!E38,"今回工事ではこの項目を適用しません。")</f>
        <v>今回工事ではこの項目を適用しません。</v>
      </c>
      <c r="E31" s="138"/>
      <c r="F31" s="138"/>
      <c r="G31" s="17"/>
    </row>
    <row r="32" spans="1:7" ht="30" customHeight="1">
      <c r="A32" s="13"/>
      <c r="B32" s="139" t="s">
        <v>150</v>
      </c>
      <c r="C32" s="139"/>
      <c r="D32" s="138" t="str">
        <f>IF('入力シート'!C40="適用",'入力シート'!E40,"今回工事ではこの項目を適用しません。")</f>
        <v>今回工事ではこの項目を適用しません。</v>
      </c>
      <c r="E32" s="138"/>
      <c r="F32" s="138"/>
      <c r="G32" s="17"/>
    </row>
    <row r="33" spans="1:7" ht="30" customHeight="1">
      <c r="A33" s="13"/>
      <c r="B33" s="137" t="s">
        <v>194</v>
      </c>
      <c r="C33" s="137"/>
      <c r="D33" s="137"/>
      <c r="E33" s="137"/>
      <c r="F33" s="137"/>
      <c r="G33" s="17"/>
    </row>
    <row r="34" spans="1:7" ht="7.5" customHeight="1">
      <c r="A34" s="12"/>
      <c r="B34" s="12"/>
      <c r="C34" s="12"/>
      <c r="D34" s="12"/>
      <c r="E34" s="12"/>
      <c r="F34" s="12"/>
      <c r="G34" s="12"/>
    </row>
    <row r="35" spans="1:7" ht="284.25" customHeight="1">
      <c r="A35" s="144" t="s">
        <v>195</v>
      </c>
      <c r="B35" s="144"/>
      <c r="C35" s="144"/>
      <c r="D35" s="144"/>
      <c r="E35" s="144"/>
      <c r="F35" s="144"/>
      <c r="G35" s="144"/>
    </row>
    <row r="36" spans="1:7" ht="7.5" customHeight="1">
      <c r="A36" s="13"/>
      <c r="B36" s="13"/>
      <c r="C36" s="13"/>
      <c r="D36" s="13"/>
      <c r="E36" s="13"/>
      <c r="F36" s="13"/>
      <c r="G36" s="13"/>
    </row>
    <row r="37" spans="1:7" ht="28.5" customHeight="1">
      <c r="A37" s="144" t="s">
        <v>196</v>
      </c>
      <c r="B37" s="144"/>
      <c r="C37" s="144"/>
      <c r="D37" s="144"/>
      <c r="E37" s="144"/>
      <c r="F37" s="144"/>
      <c r="G37" s="144"/>
    </row>
    <row r="38" spans="1:7" ht="7.5" customHeight="1">
      <c r="A38" s="13"/>
      <c r="B38" s="13"/>
      <c r="C38" s="13"/>
      <c r="D38" s="13"/>
      <c r="E38" s="13"/>
      <c r="F38" s="13"/>
      <c r="G38" s="13"/>
    </row>
    <row r="39" spans="1:7" ht="139.5" customHeight="1">
      <c r="A39" s="144" t="s">
        <v>197</v>
      </c>
      <c r="B39" s="144"/>
      <c r="C39" s="144"/>
      <c r="D39" s="144"/>
      <c r="E39" s="144"/>
      <c r="F39" s="144"/>
      <c r="G39" s="144"/>
    </row>
    <row r="40" spans="1:7" ht="7.5" customHeight="1">
      <c r="A40" s="13"/>
      <c r="B40" s="13"/>
      <c r="C40" s="13"/>
      <c r="D40" s="13"/>
      <c r="E40" s="13"/>
      <c r="F40" s="13"/>
      <c r="G40" s="13"/>
    </row>
    <row r="41" spans="1:7" ht="344.25" customHeight="1">
      <c r="A41" s="144" t="s">
        <v>0</v>
      </c>
      <c r="B41" s="144"/>
      <c r="C41" s="144"/>
      <c r="D41" s="144"/>
      <c r="E41" s="144"/>
      <c r="F41" s="144"/>
      <c r="G41" s="144"/>
    </row>
    <row r="42" spans="1:7" ht="6.75" customHeight="1">
      <c r="A42" s="13"/>
      <c r="B42" s="13"/>
      <c r="C42" s="13"/>
      <c r="D42" s="13"/>
      <c r="E42" s="13"/>
      <c r="F42" s="13"/>
      <c r="G42" s="13"/>
    </row>
    <row r="43" spans="1:7" ht="184.5" customHeight="1">
      <c r="A43" s="144" t="s">
        <v>176</v>
      </c>
      <c r="B43" s="144"/>
      <c r="C43" s="144"/>
      <c r="D43" s="144"/>
      <c r="E43" s="144"/>
      <c r="F43" s="144"/>
      <c r="G43" s="144"/>
    </row>
    <row r="44" spans="1:7" ht="9" customHeight="1">
      <c r="A44" s="19"/>
      <c r="B44" s="19"/>
      <c r="C44" s="19"/>
      <c r="D44" s="19"/>
      <c r="E44" s="19"/>
      <c r="F44" s="19"/>
      <c r="G44" s="19"/>
    </row>
    <row r="45" spans="1:7" ht="34.5" customHeight="1">
      <c r="A45" s="144" t="s">
        <v>198</v>
      </c>
      <c r="B45" s="144"/>
      <c r="C45" s="144"/>
      <c r="D45" s="144"/>
      <c r="E45" s="144"/>
      <c r="F45" s="144"/>
      <c r="G45" s="144"/>
    </row>
    <row r="46" spans="1:7" ht="7.5" customHeight="1">
      <c r="A46" s="13"/>
      <c r="B46" s="13"/>
      <c r="C46" s="13"/>
      <c r="D46" s="13"/>
      <c r="E46" s="13"/>
      <c r="F46" s="13"/>
      <c r="G46" s="13"/>
    </row>
    <row r="47" spans="1:7" ht="43.5" customHeight="1">
      <c r="A47" s="144" t="s">
        <v>199</v>
      </c>
      <c r="B47" s="144"/>
      <c r="C47" s="144"/>
      <c r="D47" s="144"/>
      <c r="E47" s="144"/>
      <c r="F47" s="144"/>
      <c r="G47" s="144"/>
    </row>
    <row r="48" spans="1:7" ht="7.5" customHeight="1">
      <c r="A48" s="13"/>
      <c r="B48" s="13"/>
      <c r="C48" s="13"/>
      <c r="D48" s="13"/>
      <c r="E48" s="13"/>
      <c r="F48" s="13"/>
      <c r="G48" s="13"/>
    </row>
    <row r="49" spans="1:7" ht="171" customHeight="1">
      <c r="A49" s="144" t="s">
        <v>171</v>
      </c>
      <c r="B49" s="144"/>
      <c r="C49" s="144"/>
      <c r="D49" s="144"/>
      <c r="E49" s="144"/>
      <c r="F49" s="144"/>
      <c r="G49" s="144"/>
    </row>
    <row r="50" spans="1:7" ht="7.5" customHeight="1">
      <c r="A50" s="13"/>
      <c r="B50" s="13"/>
      <c r="C50" s="13"/>
      <c r="D50" s="13"/>
      <c r="E50" s="13"/>
      <c r="F50" s="13"/>
      <c r="G50" s="13"/>
    </row>
    <row r="51" spans="1:7" ht="132" customHeight="1">
      <c r="A51" s="148" t="s">
        <v>200</v>
      </c>
      <c r="B51" s="148"/>
      <c r="C51" s="148"/>
      <c r="D51" s="148"/>
      <c r="E51" s="148"/>
      <c r="F51" s="148"/>
      <c r="G51" s="148"/>
    </row>
    <row r="52" spans="1:7" ht="7.5" customHeight="1">
      <c r="A52" s="13"/>
      <c r="B52" s="13"/>
      <c r="C52" s="13"/>
      <c r="D52" s="13"/>
      <c r="E52" s="13"/>
      <c r="F52" s="13"/>
      <c r="G52" s="13"/>
    </row>
    <row r="53" spans="1:7" ht="140.25" customHeight="1">
      <c r="A53" s="144" t="s">
        <v>201</v>
      </c>
      <c r="B53" s="144"/>
      <c r="C53" s="144"/>
      <c r="D53" s="144"/>
      <c r="E53" s="144"/>
      <c r="F53" s="144"/>
      <c r="G53" s="144"/>
    </row>
  </sheetData>
  <sheetProtection password="E7B6" sheet="1" formatCells="0" formatRows="0" insertRows="0"/>
  <mergeCells count="50">
    <mergeCell ref="A37:G37"/>
    <mergeCell ref="A39:G39"/>
    <mergeCell ref="A43:G43"/>
    <mergeCell ref="A53:G53"/>
    <mergeCell ref="A41:G41"/>
    <mergeCell ref="A47:G47"/>
    <mergeCell ref="A49:G49"/>
    <mergeCell ref="A45:G45"/>
    <mergeCell ref="A51:G51"/>
    <mergeCell ref="A35:G35"/>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28:C28"/>
    <mergeCell ref="B29:C29"/>
    <mergeCell ref="D24:F24"/>
    <mergeCell ref="B24:C24"/>
    <mergeCell ref="D26:F26"/>
    <mergeCell ref="B27:C27"/>
    <mergeCell ref="B33:F33"/>
    <mergeCell ref="D25:F25"/>
    <mergeCell ref="D31:F31"/>
    <mergeCell ref="D27:F27"/>
    <mergeCell ref="D32:F32"/>
    <mergeCell ref="D28:F28"/>
    <mergeCell ref="D29:F29"/>
    <mergeCell ref="B32:C32"/>
    <mergeCell ref="D30:F30"/>
    <mergeCell ref="B31:C3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52" t="s">
        <v>213</v>
      </c>
      <c r="B1" s="152"/>
      <c r="C1" s="152"/>
      <c r="D1" s="152"/>
      <c r="E1" s="152"/>
      <c r="F1" s="152"/>
      <c r="G1" s="152"/>
      <c r="H1" s="152"/>
    </row>
    <row r="2" spans="1:8" ht="13.5">
      <c r="A2" s="153" t="s">
        <v>82</v>
      </c>
      <c r="B2" s="153"/>
      <c r="C2" s="153"/>
      <c r="D2" s="153"/>
      <c r="E2" s="153"/>
      <c r="F2" s="153"/>
      <c r="G2" s="153"/>
      <c r="H2" s="153"/>
    </row>
    <row r="3" spans="1:8" ht="25.5">
      <c r="A3" s="26" t="s">
        <v>83</v>
      </c>
      <c r="B3" s="26" t="s">
        <v>103</v>
      </c>
      <c r="C3" s="26" t="s">
        <v>104</v>
      </c>
      <c r="D3" s="26" t="s">
        <v>84</v>
      </c>
      <c r="E3" s="26" t="s">
        <v>85</v>
      </c>
      <c r="F3" s="26" t="s">
        <v>105</v>
      </c>
      <c r="G3" s="26" t="s">
        <v>86</v>
      </c>
      <c r="H3" s="26" t="s">
        <v>87</v>
      </c>
    </row>
    <row r="4" spans="1:8" ht="33.75">
      <c r="A4" s="27" t="s">
        <v>159</v>
      </c>
      <c r="B4" s="28"/>
      <c r="C4" s="29"/>
      <c r="D4" s="30" t="s">
        <v>88</v>
      </c>
      <c r="E4" s="31" t="s">
        <v>162</v>
      </c>
      <c r="F4" s="29"/>
      <c r="G4" s="28"/>
      <c r="H4" s="32"/>
    </row>
    <row r="5" spans="1:8" ht="39" customHeight="1">
      <c r="A5" s="154" t="s">
        <v>89</v>
      </c>
      <c r="B5" s="154" t="s">
        <v>90</v>
      </c>
      <c r="C5" s="155" t="str">
        <f>IF('入力シート'!C27="適用",'入力シート'!E27,"今回工事ではこの項目を適用しません。")</f>
        <v>今回工事ではこの項目を適用しません。</v>
      </c>
      <c r="D5" s="158" t="str">
        <f>IF('入力シート'!C27="適用","２号","不要")</f>
        <v>不要</v>
      </c>
      <c r="E5" s="159"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58">
        <f>IF('入力シート'!C27="適用","不要","")</f>
      </c>
      <c r="G5" s="31">
        <f>IF('入力シート'!$C$27="適用","工程管理に対して、現場条件を踏まえて適切であり、重要な項目が網羅されている。","")</f>
      </c>
      <c r="H5" s="33">
        <f>IF('入力シート'!$C$27="適用",6,"")</f>
      </c>
    </row>
    <row r="6" spans="1:8" ht="27.75" customHeight="1">
      <c r="A6" s="154"/>
      <c r="B6" s="154"/>
      <c r="C6" s="156"/>
      <c r="D6" s="158"/>
      <c r="E6" s="160"/>
      <c r="F6" s="158"/>
      <c r="G6" s="31">
        <f>IF('入力シート'!$C$27="適用","工程管理に対して、重要な項目が概ね記載されている。","")</f>
      </c>
      <c r="H6" s="33">
        <f>IF('入力シート'!$C$27="適用",3,"")</f>
      </c>
    </row>
    <row r="7" spans="1:8" ht="37.5" customHeight="1">
      <c r="A7" s="154"/>
      <c r="B7" s="154"/>
      <c r="C7" s="156"/>
      <c r="D7" s="158"/>
      <c r="E7" s="160"/>
      <c r="F7" s="158"/>
      <c r="G7" s="31">
        <f>IF('入力シート'!$C$27="適用","工程管理に対して、重要な項目の記載が十分でなく、一般的な事項が記載されている。","")</f>
      </c>
      <c r="H7" s="33">
        <f>IF('入力シート'!$C$27="適用",0,"")</f>
      </c>
    </row>
    <row r="8" spans="1:8" ht="13.5" customHeight="1">
      <c r="A8" s="154"/>
      <c r="B8" s="154"/>
      <c r="C8" s="157"/>
      <c r="D8" s="158"/>
      <c r="E8" s="161"/>
      <c r="F8" s="158"/>
      <c r="G8" s="31">
        <f>IF('入力シート'!$C$27="適用","不適切である。","")</f>
      </c>
      <c r="H8" s="33">
        <f>IF('入力シート'!$C$27="適用","欠格","")</f>
      </c>
    </row>
    <row r="9" spans="1:8" ht="39" customHeight="1">
      <c r="A9" s="154"/>
      <c r="B9" s="154" t="s">
        <v>91</v>
      </c>
      <c r="C9" s="155" t="str">
        <f>IF('入力シート'!C28="適用",'入力シート'!E28,"今回工事ではこの項目を適用しません。")</f>
        <v>今回工事ではこの項目を適用しません。</v>
      </c>
      <c r="D9" s="158" t="str">
        <f>IF('入力シート'!C28="適用","３号","不要")</f>
        <v>不要</v>
      </c>
      <c r="E9" s="159"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58">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54"/>
      <c r="B10" s="154"/>
      <c r="C10" s="156"/>
      <c r="D10" s="158"/>
      <c r="E10" s="160"/>
      <c r="F10" s="158"/>
      <c r="G10" s="31">
        <f>IF('入力シート'!$C$28="適用","配慮すべき事項に対して、重要な項目が概ね記載されている。","")</f>
      </c>
      <c r="H10" s="33">
        <f>IF('入力シート'!$C$28="適用",3,"")</f>
      </c>
    </row>
    <row r="11" spans="1:8" ht="37.5" customHeight="1">
      <c r="A11" s="154"/>
      <c r="B11" s="154"/>
      <c r="C11" s="156"/>
      <c r="D11" s="158"/>
      <c r="E11" s="160"/>
      <c r="F11" s="158"/>
      <c r="G11" s="31">
        <f>IF('入力シート'!$C$28="適用","配慮すべき事項に対して、重要な項目の記載が十分でなく、一般的な事項が記載されている。","")</f>
      </c>
      <c r="H11" s="33">
        <f>IF('入力シート'!$C$28="適用",0,"")</f>
      </c>
    </row>
    <row r="12" spans="1:8" ht="13.5">
      <c r="A12" s="154"/>
      <c r="B12" s="154"/>
      <c r="C12" s="157"/>
      <c r="D12" s="158"/>
      <c r="E12" s="161"/>
      <c r="F12" s="158"/>
      <c r="G12" s="31">
        <f>IF('入力シート'!$C$28="適用","不適切である。","")</f>
      </c>
      <c r="H12" s="33">
        <f>IF('入力シート'!$C$28="適用","欠格","")</f>
      </c>
    </row>
    <row r="13" spans="1:8" ht="39" customHeight="1">
      <c r="A13" s="154"/>
      <c r="B13" s="154" t="s">
        <v>209</v>
      </c>
      <c r="C13" s="155" t="str">
        <f>IF('入力シート'!C29="適用",'入力シート'!E29,"今回工事ではこの項目を適用しません。")</f>
        <v>狭小敷地における円滑な作業のための施工計画について</v>
      </c>
      <c r="D13" s="158" t="str">
        <f>IF('入力シート'!C29="適用","４号","不要")</f>
        <v>４号</v>
      </c>
      <c r="E13" s="159" t="str">
        <f>IF('入力シート'!C29="適用","指定された施工上の課題について、その対策及び技術的所見を記入して下さい。
指定の様式(A4片面)1枚とします。","今回工事ではこの項目を適用しません。")</f>
        <v>指定された施工上の課題について、その対策及び技術的所見を記入して下さい。
指定の様式(A4片面)1枚とします。</v>
      </c>
      <c r="F13" s="158" t="str">
        <f>IF('入力シート'!C29="適用","不要","")</f>
        <v>不要</v>
      </c>
      <c r="G13" s="31" t="str">
        <f>IF('入力シート'!$C$29="適用","課題に対して、現場条件を踏まえて適切であり、重要な項目が網羅されている。","")</f>
        <v>課題に対して、現場条件を踏まえて適切であり、重要な項目が網羅されている。</v>
      </c>
      <c r="H13" s="33">
        <f>IF('入力シート'!$C$29="適用",6,"")</f>
        <v>6</v>
      </c>
    </row>
    <row r="14" spans="1:8" ht="27" customHeight="1">
      <c r="A14" s="154"/>
      <c r="B14" s="154"/>
      <c r="C14" s="156"/>
      <c r="D14" s="158"/>
      <c r="E14" s="160"/>
      <c r="F14" s="158"/>
      <c r="G14" s="31" t="str">
        <f>IF('入力シート'!$C$29="適用","課題に対して、重要な項目が概ね記載されている。","")</f>
        <v>課題に対して、重要な項目が概ね記載されている。</v>
      </c>
      <c r="H14" s="33">
        <f>IF('入力シート'!$C$29="適用",3,"")</f>
        <v>3</v>
      </c>
    </row>
    <row r="15" spans="1:8" ht="39" customHeight="1">
      <c r="A15" s="154"/>
      <c r="B15" s="154"/>
      <c r="C15" s="156"/>
      <c r="D15" s="158"/>
      <c r="E15" s="160"/>
      <c r="F15" s="158"/>
      <c r="G15" s="31" t="str">
        <f>IF('入力シート'!$C$29="適用","課題に対して、重要な項目の記載が十分でなく、一般的な事項が記載されている。","")</f>
        <v>課題に対して、重要な項目の記載が十分でなく、一般的な事項が記載されている。</v>
      </c>
      <c r="H15" s="33">
        <f>IF('入力シート'!$C$29="適用",0,"")</f>
        <v>0</v>
      </c>
    </row>
    <row r="16" spans="1:8" ht="13.5">
      <c r="A16" s="154"/>
      <c r="B16" s="154"/>
      <c r="C16" s="157"/>
      <c r="D16" s="158"/>
      <c r="E16" s="161"/>
      <c r="F16" s="158"/>
      <c r="G16" s="31" t="str">
        <f>IF('入力シート'!$C$29="適用","不適切である。","")</f>
        <v>不適切である。</v>
      </c>
      <c r="H16" s="33" t="str">
        <f>IF('入力シート'!$C$29="適用","欠格","")</f>
        <v>欠格</v>
      </c>
    </row>
    <row r="17" spans="1:8" ht="39.75" customHeight="1">
      <c r="A17" s="154"/>
      <c r="B17" s="154" t="s">
        <v>92</v>
      </c>
      <c r="C17" s="162" t="str">
        <f>IF('入力シート'!C30="適用",'入力シート'!E30,"今回工事ではこの項目を適用しません。")</f>
        <v>運営中の保育園を考慮した現場管理について</v>
      </c>
      <c r="D17" s="158" t="str">
        <f>IF('入力シート'!C30="適用","５号","不要")</f>
        <v>５号</v>
      </c>
      <c r="E17" s="159" t="str">
        <f>IF('入力シート'!C30="適用","指定された施工上配慮すべき事項について、その対策及び技術的所見を記入して下さい。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58" t="str">
        <f>IF('入力シート'!C30="適用","不要","")</f>
        <v>不要</v>
      </c>
      <c r="G17" s="31" t="str">
        <f>IF('入力シート'!$C$30="適用","配慮すべき事項に対して、現場条件を踏まえて適切であり、重要な項目が網羅されている。","")</f>
        <v>配慮すべき事項に対して、現場条件を踏まえて適切であり、重要な項目が網羅されている。</v>
      </c>
      <c r="H17" s="33">
        <f>IF('入力シート'!$C$30="適用",6,"")</f>
        <v>6</v>
      </c>
    </row>
    <row r="18" spans="1:8" ht="27.75" customHeight="1">
      <c r="A18" s="154"/>
      <c r="B18" s="154"/>
      <c r="C18" s="162"/>
      <c r="D18" s="158"/>
      <c r="E18" s="160"/>
      <c r="F18" s="158"/>
      <c r="G18" s="31" t="str">
        <f>IF('入力シート'!$C$30="適用","配慮すべき事項に対して、重要な項目が概ね記載されている。","")</f>
        <v>配慮すべき事項に対して、重要な項目が概ね記載されている。</v>
      </c>
      <c r="H18" s="33">
        <f>IF('入力シート'!$C$30="適用",3,"")</f>
        <v>3</v>
      </c>
    </row>
    <row r="19" spans="1:8" ht="37.5" customHeight="1">
      <c r="A19" s="154"/>
      <c r="B19" s="154"/>
      <c r="C19" s="162"/>
      <c r="D19" s="158"/>
      <c r="E19" s="160"/>
      <c r="F19" s="158"/>
      <c r="G19" s="31" t="str">
        <f>IF('入力シート'!$C$30="適用","配慮すべき事項に対して、重要な項目の記載が十分でなく、一般的な事項が記載されている。","")</f>
        <v>配慮すべき事項に対して、重要な項目の記載が十分でなく、一般的な事項が記載されている。</v>
      </c>
      <c r="H19" s="33">
        <f>IF('入力シート'!$C$30="適用",0,"")</f>
        <v>0</v>
      </c>
    </row>
    <row r="20" spans="1:8" ht="13.5">
      <c r="A20" s="154"/>
      <c r="B20" s="154"/>
      <c r="C20" s="162"/>
      <c r="D20" s="158"/>
      <c r="E20" s="161"/>
      <c r="F20" s="158"/>
      <c r="G20" s="31" t="str">
        <f>IF('入力シート'!$C$30="適用","不適切である。","")</f>
        <v>不適切である。</v>
      </c>
      <c r="H20" s="33" t="str">
        <f>IF('入力シート'!$C$30="適用","欠格","")</f>
        <v>欠格</v>
      </c>
    </row>
    <row r="21" spans="1:8" ht="39" customHeight="1">
      <c r="A21" s="154"/>
      <c r="B21" s="154" t="s">
        <v>93</v>
      </c>
      <c r="C21" s="162" t="str">
        <f>IF('入力シート'!C31="適用",'入力シート'!E31,"今回工事ではこの項目を適用しません。")</f>
        <v>重機作業時における園児、園児送迎者及び園職員の安全対策について</v>
      </c>
      <c r="D21" s="158" t="str">
        <f>IF('入力シート'!C31="適用","６号","不要")</f>
        <v>６号</v>
      </c>
      <c r="E21" s="159"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58"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54"/>
      <c r="B22" s="154"/>
      <c r="C22" s="162"/>
      <c r="D22" s="158"/>
      <c r="E22" s="160"/>
      <c r="F22" s="158"/>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54"/>
      <c r="B23" s="154"/>
      <c r="C23" s="162"/>
      <c r="D23" s="158"/>
      <c r="E23" s="160"/>
      <c r="F23" s="158"/>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54"/>
      <c r="B24" s="154"/>
      <c r="C24" s="162"/>
      <c r="D24" s="158"/>
      <c r="E24" s="161"/>
      <c r="F24" s="158"/>
      <c r="G24" s="31" t="str">
        <f>IF('入力シート'!$C$31="適用","不適切である。","")</f>
        <v>不適切である。</v>
      </c>
      <c r="H24" s="33" t="str">
        <f>IF('入力シート'!$C$31="適用","欠格","")</f>
        <v>欠格</v>
      </c>
    </row>
    <row r="25" spans="1:8" ht="38.25" customHeight="1">
      <c r="A25" s="154"/>
      <c r="B25" s="154" t="s">
        <v>94</v>
      </c>
      <c r="C25" s="162" t="str">
        <f>IF('入力シート'!C32="適用",'入力シート'!E32,"今回工事ではこの項目を適用しません。")</f>
        <v>今回工事ではこの項目を適用しません。</v>
      </c>
      <c r="D25" s="158" t="str">
        <f>IF('入力シート'!C32="適用","７号","不要")</f>
        <v>不要</v>
      </c>
      <c r="E25" s="159" t="str">
        <f>IF('入力シート'!C32="適用","指定された環境負荷軽減に配慮すべき事項について、その対策及び技術的所見を記入して下さい。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58">
        <f>IF('入力シート'!C32="適用","不要","")</f>
      </c>
      <c r="G25" s="31">
        <f>IF('入力シート'!$C$32="適用","配慮すべき事項に対して、現場条件を踏まえて適切であり、重要な項目が網羅されている。","")</f>
      </c>
      <c r="H25" s="33">
        <f>IF('入力シート'!$C$32="適用",6,"")</f>
      </c>
    </row>
    <row r="26" spans="1:8" ht="27.75" customHeight="1">
      <c r="A26" s="154"/>
      <c r="B26" s="154"/>
      <c r="C26" s="162"/>
      <c r="D26" s="158"/>
      <c r="E26" s="160"/>
      <c r="F26" s="158"/>
      <c r="G26" s="31">
        <f>IF('入力シート'!$C$32="適用","配慮すべき事項に対して、重要な項目が概ね記載されている。","")</f>
      </c>
      <c r="H26" s="33">
        <f>IF('入力シート'!$C$32="適用",3,"")</f>
      </c>
    </row>
    <row r="27" spans="1:8" ht="36.75" customHeight="1">
      <c r="A27" s="154"/>
      <c r="B27" s="154"/>
      <c r="C27" s="162"/>
      <c r="D27" s="158"/>
      <c r="E27" s="160"/>
      <c r="F27" s="158"/>
      <c r="G27" s="31">
        <f>IF('入力シート'!$C$32="適用","配慮すべき事項に対して、重要な項目の記載が十分でなく、一般的な事項が記載されている。","")</f>
      </c>
      <c r="H27" s="33">
        <f>IF('入力シート'!$C$32="適用",0,"")</f>
      </c>
    </row>
    <row r="28" spans="1:8" ht="13.5">
      <c r="A28" s="154"/>
      <c r="B28" s="154"/>
      <c r="C28" s="162"/>
      <c r="D28" s="158"/>
      <c r="E28" s="161"/>
      <c r="F28" s="158"/>
      <c r="G28" s="31">
        <f>IF('入力シート'!$C$32="適用","不適切である。","")</f>
      </c>
      <c r="H28" s="33">
        <f>IF('入力シート'!$C$32="適用","欠格","")</f>
      </c>
    </row>
    <row r="29" spans="1:8" ht="56.25" customHeight="1">
      <c r="A29" s="162" t="s">
        <v>165</v>
      </c>
      <c r="B29" s="154" t="s">
        <v>95</v>
      </c>
      <c r="C29" s="154" t="str">
        <f>IF('入力シート'!C33="適用","過去15年間の同種工事の施工実績（※1）","今回工事ではこの項目を適用しません。")</f>
        <v>今回工事ではこの項目を適用しません。</v>
      </c>
      <c r="D29" s="163" t="str">
        <f>IF('入力シート'!C33="適用","１号","不要")</f>
        <v>不要</v>
      </c>
      <c r="E29" s="159"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63">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62"/>
      <c r="B30" s="154"/>
      <c r="C30" s="154"/>
      <c r="D30" s="164"/>
      <c r="E30" s="160"/>
      <c r="F30" s="164"/>
      <c r="G30" s="31">
        <f>IF('入力シート'!$C$33="適用","平成8年4月1日以降に完成した本市発注以外の同種工事の元請としての施工実績がある。","")</f>
      </c>
      <c r="H30" s="33">
        <f>IF('入力シート'!$C$33="適用",2,"")</f>
      </c>
    </row>
    <row r="31" spans="1:8" ht="25.5" customHeight="1">
      <c r="A31" s="162"/>
      <c r="B31" s="154"/>
      <c r="C31" s="154"/>
      <c r="D31" s="165"/>
      <c r="E31" s="161"/>
      <c r="F31" s="165"/>
      <c r="G31" s="31">
        <f>IF('入力シート'!$C$33="適用","実績なし","")</f>
      </c>
      <c r="H31" s="33">
        <f>IF('入力シート'!$C$33="適用",0,"")</f>
      </c>
    </row>
    <row r="32" spans="1:8" ht="46.5" customHeight="1">
      <c r="A32" s="162"/>
      <c r="B32" s="154" t="s">
        <v>96</v>
      </c>
      <c r="C32" s="154"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63" t="str">
        <f>IF('入力シート'!C34="適用","１号","不要")</f>
        <v>１号</v>
      </c>
      <c r="E32" s="159"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63"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62"/>
      <c r="B33" s="154"/>
      <c r="C33" s="154"/>
      <c r="D33" s="164"/>
      <c r="E33" s="160"/>
      <c r="F33" s="164"/>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62"/>
      <c r="B34" s="154"/>
      <c r="C34" s="154"/>
      <c r="D34" s="165"/>
      <c r="E34" s="161"/>
      <c r="F34" s="165"/>
      <c r="G34" s="31" t="str">
        <f>IF('入力シート'!$C$34="適用","該当なし","")</f>
        <v>該当なし</v>
      </c>
      <c r="H34" s="33">
        <f>IF('入力シート'!$C$34="適用",0,"")</f>
        <v>0</v>
      </c>
    </row>
    <row r="35" spans="1:8" ht="46.5" customHeight="1">
      <c r="A35" s="162"/>
      <c r="B35" s="154" t="s">
        <v>79</v>
      </c>
      <c r="C35" s="154" t="str">
        <f>IF('入力シート'!C35="適用","過去5年間の優良工事請負業者表彰の回数（※3）","今回工事ではこの項目を適用しません。")</f>
        <v>過去5年間の優良工事請負業者表彰の回数（※3）</v>
      </c>
      <c r="D35" s="163" t="str">
        <f>IF('入力シート'!C35="適用","１号","不要")</f>
        <v>１号</v>
      </c>
      <c r="E35" s="159" t="str">
        <f>IF('入力シート'!C35="適用","平成18年度以降に本件工事と同一部門で、本市における優良工事請負業者表彰を受けている場合に記入して下さい。","今回工事ではこの項目を適用しません。")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35" s="163" t="str">
        <f>IF('入力シート'!C35="適用","不要","")</f>
        <v>不要</v>
      </c>
      <c r="G35" s="31" t="str">
        <f>IF('入力シート'!$C$35="適用","平成18年度以降に本件工事と同一部門で、本市における優良工事請負業者表彰を２回以上受けている。","")</f>
        <v>平成18年度以降に本件工事と同一部門で、本市における優良工事請負業者表彰を２回以上受けている。</v>
      </c>
      <c r="H35" s="33">
        <f>IF('入力シート'!$C$35="適用",4,"")</f>
        <v>4</v>
      </c>
    </row>
    <row r="36" spans="1:8" ht="46.5" customHeight="1">
      <c r="A36" s="162"/>
      <c r="B36" s="154"/>
      <c r="C36" s="154"/>
      <c r="D36" s="164"/>
      <c r="E36" s="160"/>
      <c r="F36" s="164"/>
      <c r="G36" s="31" t="str">
        <f>IF('入力シート'!$C$35="適用","平成18年度以降に本件工事と同一部門で、本市における優良工事請負業者表彰を１回受けている。","")</f>
        <v>平成18年度以降に本件工事と同一部門で、本市における優良工事請負業者表彰を１回受けている。</v>
      </c>
      <c r="H36" s="33">
        <f>IF('入力シート'!$C$35="適用",2,"")</f>
        <v>2</v>
      </c>
    </row>
    <row r="37" spans="1:8" ht="13.5">
      <c r="A37" s="162"/>
      <c r="B37" s="154"/>
      <c r="C37" s="154"/>
      <c r="D37" s="165"/>
      <c r="E37" s="161"/>
      <c r="F37" s="165"/>
      <c r="G37" s="31" t="str">
        <f>IF('入力シート'!$C$35="適用","該当なし","")</f>
        <v>該当なし</v>
      </c>
      <c r="H37" s="33">
        <f>IF('入力シート'!$C$35="適用",0,"")</f>
        <v>0</v>
      </c>
    </row>
    <row r="38" spans="1:8" ht="71.25" customHeight="1">
      <c r="A38" s="162"/>
      <c r="B38" s="154" t="s">
        <v>166</v>
      </c>
      <c r="C38" s="154" t="str">
        <f>IF('入力シート'!C36="適用","配置予定技術者（入札公告に定める技術者）が有する過去15年間の同種工事の施工経験（※1）","今回工事ではこの項目を適用しません。")</f>
        <v>今回工事ではこの項目を適用しません。</v>
      </c>
      <c r="D38" s="163" t="str">
        <f>IF('入力シート'!C36="適用","１号","不要")</f>
        <v>不要</v>
      </c>
      <c r="E38" s="159"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63">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62"/>
      <c r="B39" s="154"/>
      <c r="C39" s="154"/>
      <c r="D39" s="164"/>
      <c r="E39" s="160"/>
      <c r="F39" s="164"/>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62"/>
      <c r="B40" s="154"/>
      <c r="C40" s="154"/>
      <c r="D40" s="164"/>
      <c r="E40" s="160"/>
      <c r="F40" s="164"/>
      <c r="G40" s="169">
        <f>IF('入力シート'!$C$36="適用","該当なし","")</f>
      </c>
      <c r="H40" s="171">
        <f>IF('入力シート'!$C$36="適用",0,"")</f>
      </c>
    </row>
    <row r="41" spans="1:8" ht="32.25" customHeight="1">
      <c r="A41" s="162"/>
      <c r="B41" s="154"/>
      <c r="C41" s="154"/>
      <c r="D41" s="165"/>
      <c r="E41" s="161"/>
      <c r="F41" s="165"/>
      <c r="G41" s="170"/>
      <c r="H41" s="170"/>
    </row>
    <row r="42" spans="1:8" ht="62.25" customHeight="1">
      <c r="A42" s="162"/>
      <c r="B42" s="154" t="s">
        <v>167</v>
      </c>
      <c r="C42" s="154" t="str">
        <f>IF('入力シート'!C37="適用","配置予定技術者（入札公告に定める技術者）が有する資格","今回工事ではこの項目を適用しません。")</f>
        <v>今回工事ではこの項目を適用しません。</v>
      </c>
      <c r="D42" s="163" t="str">
        <f>IF('入力シート'!C37="適用","１号","不要")</f>
        <v>不要</v>
      </c>
      <c r="E42" s="167"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66">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62"/>
      <c r="B43" s="154"/>
      <c r="C43" s="154"/>
      <c r="D43" s="165"/>
      <c r="E43" s="167"/>
      <c r="F43" s="166"/>
      <c r="G43" s="31">
        <f>IF('入力シート'!$C$37="適用","監理技術者の配置を必要としない工事において、監理技術者資格者証を有する技術者を配置しない。","")</f>
      </c>
      <c r="H43" s="33">
        <f>IF('入力シート'!$C$37="適用",0,"")</f>
      </c>
    </row>
    <row r="44" spans="1:8" ht="54.75" customHeight="1">
      <c r="A44" s="162"/>
      <c r="B44" s="154" t="s">
        <v>168</v>
      </c>
      <c r="C44" s="154" t="str">
        <f>IF('入力シート'!C38="適用","過去4年間の配置予定現場代理人の横浜市優良工事技術者表彰の有無","今回工事ではこの項目を適用しません。")</f>
        <v>今回工事ではこの項目を適用しません。</v>
      </c>
      <c r="D44" s="163" t="str">
        <f>IF('入力シート'!C38="適用","１号","不要")</f>
        <v>不要</v>
      </c>
      <c r="E44" s="167"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今回工事ではこの項目を適用しません。</v>
      </c>
      <c r="F44" s="166">
        <f>IF('入力シート'!C38="適用","不要","")</f>
      </c>
      <c r="G44" s="31">
        <f>IF('入力シート'!$C$38="適用","平成19年度以降に配置現場代理人が本件工事と同一部門で横浜市優良工事技術者表彰を受けている。","")</f>
      </c>
      <c r="H44" s="33">
        <f>IF('入力シート'!$C$38="適用",2,"")</f>
      </c>
    </row>
    <row r="45" spans="1:8" ht="54.75" customHeight="1">
      <c r="A45" s="162"/>
      <c r="B45" s="154"/>
      <c r="C45" s="154"/>
      <c r="D45" s="164"/>
      <c r="E45" s="167"/>
      <c r="F45" s="166"/>
      <c r="G45" s="169">
        <f>IF('入力シート'!$C$38="適用","受けていない。","")</f>
      </c>
      <c r="H45" s="171">
        <f>IF('入力シート'!$C$38="適用",0,"")</f>
      </c>
    </row>
    <row r="46" spans="1:8" ht="30" customHeight="1">
      <c r="A46" s="162"/>
      <c r="B46" s="154"/>
      <c r="C46" s="154"/>
      <c r="D46" s="165"/>
      <c r="E46" s="167"/>
      <c r="F46" s="166"/>
      <c r="G46" s="170"/>
      <c r="H46" s="170"/>
    </row>
    <row r="47" spans="1:8" ht="40.5" customHeight="1">
      <c r="A47" s="162"/>
      <c r="B47" s="154" t="s">
        <v>97</v>
      </c>
      <c r="C47" s="154" t="str">
        <f>IF('入力シート'!C39="適用","品質管理マネジメントシステム(ISO9001)の取得の有無","今回工事ではこの項目を適用しません。")</f>
        <v>今回工事ではこの項目を適用しません。</v>
      </c>
      <c r="D47" s="163" t="str">
        <f>IF('入力シート'!C39="適用","１号","不要")</f>
        <v>不要</v>
      </c>
      <c r="E47" s="167"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66">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62"/>
      <c r="B48" s="154"/>
      <c r="C48" s="154"/>
      <c r="D48" s="165"/>
      <c r="E48" s="167"/>
      <c r="F48" s="166"/>
      <c r="G48" s="31">
        <f>IF('入力シート'!$C$39="適用","登録していない。","")</f>
      </c>
      <c r="H48" s="33">
        <f>IF('入力シート'!$C$39="適用",0,"")</f>
      </c>
    </row>
    <row r="49" spans="1:8" ht="57" customHeight="1">
      <c r="A49" s="154" t="s">
        <v>98</v>
      </c>
      <c r="B49" s="154" t="s">
        <v>99</v>
      </c>
      <c r="C49" s="154" t="str">
        <f>IF('入力シート'!C40="適用","建設業の許可における主たる営業所の所在地","今回工事ではこの項目を適用しません。")</f>
        <v>今回工事ではこの項目を適用しません。</v>
      </c>
      <c r="D49" s="163" t="str">
        <f>IF('入力シート'!C40="適用","１号","不要")</f>
        <v>不要</v>
      </c>
      <c r="E49" s="167"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66">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54"/>
      <c r="B50" s="154"/>
      <c r="C50" s="154"/>
      <c r="D50" s="165"/>
      <c r="E50" s="167"/>
      <c r="F50" s="166"/>
      <c r="G50" s="31">
        <f>IF('入力シート'!$C$40="適用","上記以外","")</f>
      </c>
      <c r="H50" s="33">
        <f>IF('入力シート'!$C$40="適用",0,"")</f>
      </c>
    </row>
    <row r="51" spans="1:8" ht="25.5" customHeight="1">
      <c r="A51" s="154"/>
      <c r="B51" s="154" t="s">
        <v>100</v>
      </c>
      <c r="C51" s="154" t="str">
        <f>IF('入力シート'!C41="適用","横浜市災害協力業者名簿登載の有無","今回工事ではこの項目を適用しません。")</f>
        <v>横浜市災害協力業者名簿登載の有無</v>
      </c>
      <c r="D51" s="163" t="str">
        <f>IF('入力シート'!C41="適用","１号","不要")</f>
        <v>１号</v>
      </c>
      <c r="E51" s="167" t="str">
        <f>IF('入力シート'!C41="適用","平成22年度横浜市災害協力業者名簿の登載の有無を記入して下さい。","今回工事ではこの項目を適用しません。")</f>
        <v>平成22年度横浜市災害協力業者名簿の登載の有無を記入して下さい。</v>
      </c>
      <c r="F51" s="166" t="str">
        <f>IF('入力シート'!C41="適用","不要","")</f>
        <v>不要</v>
      </c>
      <c r="G51" s="31" t="str">
        <f>IF('入力シート'!$C$41="適用","平成22年度横浜市災害協力業者名簿に登載がある。","")</f>
        <v>平成22年度横浜市災害協力業者名簿に登載がある。</v>
      </c>
      <c r="H51" s="33">
        <f>IF('入力シート'!$C$41="適用",2,"")</f>
        <v>2</v>
      </c>
    </row>
    <row r="52" spans="1:8" ht="27" customHeight="1">
      <c r="A52" s="154"/>
      <c r="B52" s="154"/>
      <c r="C52" s="154"/>
      <c r="D52" s="165"/>
      <c r="E52" s="167"/>
      <c r="F52" s="166"/>
      <c r="G52" s="31" t="str">
        <f>IF('入力シート'!$C$41="適用","平成22年度横浜市災害協力業者名簿に登載がない。","")</f>
        <v>平成22年度横浜市災害協力業者名簿に登載がない。</v>
      </c>
      <c r="H52" s="33">
        <f>IF('入力シート'!$C$41="適用",0,"")</f>
        <v>0</v>
      </c>
    </row>
    <row r="53" spans="1:8" ht="33" customHeight="1">
      <c r="A53" s="154"/>
      <c r="B53" s="154" t="s">
        <v>101</v>
      </c>
      <c r="C53" s="154" t="str">
        <f>IF('入力シート'!C42="適用","環境マネジメントシステム(ISO14001)の取得の有無","今回工事ではこの項目を適用しません。")</f>
        <v>今回工事ではこの項目を適用しません。</v>
      </c>
      <c r="D53" s="163" t="str">
        <f>IF('入力シート'!C42="適用","１号","不要")</f>
        <v>不要</v>
      </c>
      <c r="E53" s="167"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66">
        <f>IF('入力シート'!C42="適用","登録証の写し及び登録範囲が確認できる付属書等の写し","")</f>
      </c>
      <c r="G53" s="31">
        <f>IF('入力シート'!$C$42="適用","ISO14001を横浜市内の事業所を含む範囲で登録している。","")</f>
      </c>
      <c r="H53" s="33">
        <f>IF('入力シート'!$C$42="適用",2,)</f>
        <v>0</v>
      </c>
    </row>
    <row r="54" spans="1:8" ht="38.25" customHeight="1">
      <c r="A54" s="154"/>
      <c r="B54" s="154"/>
      <c r="C54" s="154"/>
      <c r="D54" s="165"/>
      <c r="E54" s="167"/>
      <c r="F54" s="166"/>
      <c r="G54" s="31">
        <f>IF('入力シート'!$C$42="適用","登録していない。","")</f>
      </c>
      <c r="H54" s="33">
        <f>IF('入力シート'!$C$42="適用",0,"")</f>
      </c>
    </row>
    <row r="55" spans="1:8" ht="13.5">
      <c r="A55" s="168" t="s">
        <v>102</v>
      </c>
      <c r="B55" s="168"/>
      <c r="C55" s="168"/>
      <c r="D55" s="168"/>
      <c r="E55" s="168"/>
      <c r="F55" s="168"/>
      <c r="G55" s="168"/>
      <c r="H55" s="33">
        <f>SUM(H5,H9,H13,H17,H21,H25,H29,H32,H35,H38,H42,H44,H47,H49,H51,H53)</f>
        <v>28</v>
      </c>
    </row>
    <row r="57" spans="1:8" ht="24.75" customHeight="1">
      <c r="A57" s="151" t="s">
        <v>164</v>
      </c>
      <c r="B57" s="151"/>
      <c r="C57" s="151"/>
      <c r="D57" s="151"/>
      <c r="E57" s="151"/>
      <c r="F57" s="151"/>
      <c r="G57" s="151"/>
      <c r="H57" s="151"/>
    </row>
    <row r="58" spans="1:8" ht="13.5">
      <c r="A58" s="151" t="s">
        <v>160</v>
      </c>
      <c r="B58" s="151"/>
      <c r="C58" s="151"/>
      <c r="D58" s="151"/>
      <c r="E58" s="151"/>
      <c r="F58" s="151"/>
      <c r="G58" s="151"/>
      <c r="H58" s="151"/>
    </row>
    <row r="59" spans="1:8" ht="13.5">
      <c r="A59" s="151" t="s">
        <v>161</v>
      </c>
      <c r="B59" s="151"/>
      <c r="C59" s="151"/>
      <c r="D59" s="151"/>
      <c r="E59" s="151"/>
      <c r="F59" s="151"/>
      <c r="G59" s="151"/>
      <c r="H59" s="151"/>
    </row>
    <row r="60" spans="1:8" ht="13.5">
      <c r="A60" s="151" t="s">
        <v>172</v>
      </c>
      <c r="B60" s="151"/>
      <c r="C60" s="151"/>
      <c r="D60" s="151"/>
      <c r="E60" s="151"/>
      <c r="F60" s="151"/>
      <c r="G60" s="151"/>
      <c r="H60" s="151"/>
    </row>
    <row r="61" spans="1:8" ht="37.5" customHeight="1">
      <c r="A61" s="151" t="s">
        <v>163</v>
      </c>
      <c r="B61" s="151"/>
      <c r="C61" s="151"/>
      <c r="D61" s="151"/>
      <c r="E61" s="151"/>
      <c r="F61" s="151"/>
      <c r="G61" s="151"/>
      <c r="H61" s="151"/>
    </row>
    <row r="62" spans="1:8" ht="38.25" customHeight="1">
      <c r="A62" s="151" t="s">
        <v>169</v>
      </c>
      <c r="B62" s="151"/>
      <c r="C62" s="151"/>
      <c r="D62" s="151"/>
      <c r="E62" s="151"/>
      <c r="F62" s="151"/>
      <c r="G62" s="151"/>
      <c r="H62" s="151"/>
    </row>
    <row r="63" spans="1:8" ht="13.5">
      <c r="A63" s="149" t="s">
        <v>202</v>
      </c>
      <c r="B63" s="150"/>
      <c r="C63" s="150"/>
      <c r="D63" s="150"/>
      <c r="E63" s="150"/>
      <c r="F63" s="150"/>
      <c r="G63" s="150"/>
      <c r="H63" s="150"/>
    </row>
    <row r="64" spans="1:8" ht="13.5">
      <c r="A64" s="150"/>
      <c r="B64" s="150"/>
      <c r="C64" s="150"/>
      <c r="D64" s="150"/>
      <c r="E64" s="150"/>
      <c r="F64" s="150"/>
      <c r="G64" s="150"/>
      <c r="H64" s="150"/>
    </row>
    <row r="65" spans="1:8" ht="13.5">
      <c r="A65" s="150"/>
      <c r="B65" s="150"/>
      <c r="C65" s="150"/>
      <c r="D65" s="150"/>
      <c r="E65" s="150"/>
      <c r="F65" s="150"/>
      <c r="G65" s="150"/>
      <c r="H65" s="150"/>
    </row>
  </sheetData>
  <sheetProtection password="E7B6" sheet="1" objects="1" scenarios="1" formatCells="0" formatRows="0" insertRows="0"/>
  <mergeCells count="97">
    <mergeCell ref="G40:G41"/>
    <mergeCell ref="H40:H41"/>
    <mergeCell ref="G45:G46"/>
    <mergeCell ref="H45:H46"/>
    <mergeCell ref="A29:A48"/>
    <mergeCell ref="A55:G55"/>
    <mergeCell ref="E51:E52"/>
    <mergeCell ref="F51:F52"/>
    <mergeCell ref="B53:B54"/>
    <mergeCell ref="C53:C54"/>
    <mergeCell ref="D53:D54"/>
    <mergeCell ref="E53:E54"/>
    <mergeCell ref="F53:F54"/>
    <mergeCell ref="F47:F48"/>
    <mergeCell ref="B51:B52"/>
    <mergeCell ref="C51:C52"/>
    <mergeCell ref="D51:D52"/>
    <mergeCell ref="A49:A54"/>
    <mergeCell ref="B49:B50"/>
    <mergeCell ref="C49:C50"/>
    <mergeCell ref="D49:D50"/>
    <mergeCell ref="B47:B48"/>
    <mergeCell ref="C47:C48"/>
    <mergeCell ref="D47:D48"/>
    <mergeCell ref="E47:E48"/>
    <mergeCell ref="E49:E50"/>
    <mergeCell ref="F49:F50"/>
    <mergeCell ref="F42:F43"/>
    <mergeCell ref="B44:B46"/>
    <mergeCell ref="C44:C46"/>
    <mergeCell ref="D44:D46"/>
    <mergeCell ref="E44:E46"/>
    <mergeCell ref="F44:F46"/>
    <mergeCell ref="B42:B43"/>
    <mergeCell ref="C42:C43"/>
    <mergeCell ref="D42:D43"/>
    <mergeCell ref="E42:E43"/>
    <mergeCell ref="B38:B41"/>
    <mergeCell ref="C38:C41"/>
    <mergeCell ref="D38:D41"/>
    <mergeCell ref="E38:E41"/>
    <mergeCell ref="F38:F41"/>
    <mergeCell ref="B35:B37"/>
    <mergeCell ref="C35:C37"/>
    <mergeCell ref="D35:D37"/>
    <mergeCell ref="E35:E37"/>
    <mergeCell ref="F29:F31"/>
    <mergeCell ref="B32:B34"/>
    <mergeCell ref="C32:C34"/>
    <mergeCell ref="D32:D34"/>
    <mergeCell ref="E32:E34"/>
    <mergeCell ref="F35:F37"/>
    <mergeCell ref="B17:B20"/>
    <mergeCell ref="C17:C20"/>
    <mergeCell ref="D17:D20"/>
    <mergeCell ref="F17:F20"/>
    <mergeCell ref="E17:E20"/>
    <mergeCell ref="F32:F34"/>
    <mergeCell ref="B29:B31"/>
    <mergeCell ref="C29:C31"/>
    <mergeCell ref="D29:D31"/>
    <mergeCell ref="E29:E31"/>
    <mergeCell ref="B25:B28"/>
    <mergeCell ref="C25:C28"/>
    <mergeCell ref="D25:D28"/>
    <mergeCell ref="F25:F28"/>
    <mergeCell ref="E25:E28"/>
    <mergeCell ref="B9:B12"/>
    <mergeCell ref="C9:C12"/>
    <mergeCell ref="D9:D12"/>
    <mergeCell ref="F9:F12"/>
    <mergeCell ref="E9:E12"/>
    <mergeCell ref="E5:E8"/>
    <mergeCell ref="C21:C24"/>
    <mergeCell ref="D21:D24"/>
    <mergeCell ref="F5:F8"/>
    <mergeCell ref="F13:F16"/>
    <mergeCell ref="F21:F24"/>
    <mergeCell ref="E13:E16"/>
    <mergeCell ref="E21:E24"/>
    <mergeCell ref="A1:H1"/>
    <mergeCell ref="A2:H2"/>
    <mergeCell ref="A5:A28"/>
    <mergeCell ref="B5:B8"/>
    <mergeCell ref="C5:C8"/>
    <mergeCell ref="D5:D8"/>
    <mergeCell ref="B13:B16"/>
    <mergeCell ref="C13:C16"/>
    <mergeCell ref="D13:D16"/>
    <mergeCell ref="B21:B24"/>
    <mergeCell ref="A63:H65"/>
    <mergeCell ref="A62:H62"/>
    <mergeCell ref="A61:H61"/>
    <mergeCell ref="A57:H57"/>
    <mergeCell ref="A58:H58"/>
    <mergeCell ref="A59:H59"/>
    <mergeCell ref="A60:H60"/>
  </mergeCells>
  <conditionalFormatting sqref="H53">
    <cfRule type="cellIs" priority="1" dxfId="1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112</v>
      </c>
    </row>
    <row r="2" spans="1:5" ht="13.5">
      <c r="A2" s="38" t="s">
        <v>23</v>
      </c>
      <c r="E2" s="63" t="str">
        <f>'入力シート'!E6</f>
        <v>平成○○年○○月○○日</v>
      </c>
    </row>
    <row r="3" ht="13.5">
      <c r="A3" s="38" t="s">
        <v>65</v>
      </c>
    </row>
    <row r="4" ht="13.5">
      <c r="A4" s="38" t="s">
        <v>66</v>
      </c>
    </row>
    <row r="5" ht="9.75" customHeight="1"/>
    <row r="6" spans="3:5" ht="13.5">
      <c r="C6" s="193" t="s">
        <v>21</v>
      </c>
      <c r="D6" s="193"/>
      <c r="E6" s="38" t="str">
        <f>'入力シート'!E11</f>
        <v>○○・□□建設共同企業体</v>
      </c>
    </row>
    <row r="7" spans="3:5" ht="13.5">
      <c r="C7" s="193" t="s">
        <v>212</v>
      </c>
      <c r="D7" s="193"/>
      <c r="E7" s="123">
        <f>'入力シート'!E12</f>
        <v>56789</v>
      </c>
    </row>
    <row r="8" spans="3:5" ht="18" customHeight="1">
      <c r="C8" s="194" t="s">
        <v>124</v>
      </c>
      <c r="D8" s="40" t="s">
        <v>20</v>
      </c>
      <c r="E8" s="40" t="str">
        <f>'入力シート'!E9</f>
        <v>横浜市○区○○町○丁目○－○</v>
      </c>
    </row>
    <row r="9" spans="3:5" ht="18" customHeight="1">
      <c r="C9" s="194"/>
      <c r="D9" s="40" t="s">
        <v>19</v>
      </c>
      <c r="E9" s="40" t="str">
        <f>'入力シート'!E7</f>
        <v>株式会社○○○○○○</v>
      </c>
    </row>
    <row r="10" spans="3:5" ht="18" customHeight="1">
      <c r="C10" s="194"/>
      <c r="D10" s="40" t="s">
        <v>18</v>
      </c>
      <c r="E10" s="41" t="str">
        <f>'入力シート'!E10</f>
        <v>代表取締役　○○　○○</v>
      </c>
    </row>
    <row r="11" spans="3:5" ht="13.5">
      <c r="C11" s="194"/>
      <c r="D11" s="40" t="s">
        <v>40</v>
      </c>
      <c r="E11" s="119">
        <f>'入力シート'!E8</f>
        <v>12345</v>
      </c>
    </row>
    <row r="12" ht="8.25" customHeight="1"/>
    <row r="13" spans="1:5" ht="18" customHeight="1">
      <c r="A13" s="195" t="s">
        <v>158</v>
      </c>
      <c r="B13" s="195"/>
      <c r="C13" s="195"/>
      <c r="D13" s="195"/>
      <c r="E13" s="195"/>
    </row>
    <row r="14" ht="7.5" customHeight="1"/>
    <row r="15" ht="13.5">
      <c r="A15" s="38" t="s">
        <v>125</v>
      </c>
    </row>
    <row r="16" spans="1:5" ht="13.5">
      <c r="A16" s="42"/>
      <c r="B16" s="40"/>
      <c r="C16" s="40"/>
      <c r="D16" s="40"/>
      <c r="E16" s="40"/>
    </row>
    <row r="17" spans="1:5" s="48" customFormat="1" ht="13.5">
      <c r="A17" s="45" t="s">
        <v>5</v>
      </c>
      <c r="B17" s="46" t="str">
        <f>'入力シート'!E19</f>
        <v>白根保育園改築工事（建築工事）</v>
      </c>
      <c r="C17" s="46"/>
      <c r="D17" s="46"/>
      <c r="E17" s="47"/>
    </row>
    <row r="18" spans="1:5" s="48" customFormat="1" ht="13.5">
      <c r="A18" s="49"/>
      <c r="B18" s="50"/>
      <c r="C18" s="49"/>
      <c r="D18" s="49"/>
      <c r="E18" s="50"/>
    </row>
    <row r="19" spans="1:5" s="48" customFormat="1" ht="22.5" customHeight="1">
      <c r="A19" s="177" t="s">
        <v>2</v>
      </c>
      <c r="B19" s="177"/>
      <c r="C19" s="51" t="s">
        <v>136</v>
      </c>
      <c r="D19" s="52"/>
      <c r="E19" s="50"/>
    </row>
    <row r="20" spans="1:5" s="48" customFormat="1" ht="22.5" customHeight="1">
      <c r="A20" s="178" t="s">
        <v>6</v>
      </c>
      <c r="B20" s="178"/>
      <c r="C20" s="51" t="str">
        <f>IF('入力シート'!C27="適用","第２号","不要")</f>
        <v>不要</v>
      </c>
      <c r="D20" s="52"/>
      <c r="E20" s="50"/>
    </row>
    <row r="21" spans="1:5" s="48" customFormat="1" ht="22.5" customHeight="1">
      <c r="A21" s="178" t="s">
        <v>7</v>
      </c>
      <c r="B21" s="178"/>
      <c r="C21" s="51" t="str">
        <f>IF('入力シート'!C28="適用","第３号","不要")</f>
        <v>不要</v>
      </c>
      <c r="D21" s="52"/>
      <c r="E21" s="50"/>
    </row>
    <row r="22" spans="1:5" s="48" customFormat="1" ht="22.5" customHeight="1">
      <c r="A22" s="178" t="s">
        <v>8</v>
      </c>
      <c r="B22" s="178"/>
      <c r="C22" s="51" t="str">
        <f>IF('入力シート'!C29="適用","第４号","不要")</f>
        <v>第４号</v>
      </c>
      <c r="D22" s="52"/>
      <c r="E22" s="50"/>
    </row>
    <row r="23" spans="1:5" s="48" customFormat="1" ht="22.5" customHeight="1">
      <c r="A23" s="178" t="s">
        <v>9</v>
      </c>
      <c r="B23" s="178"/>
      <c r="C23" s="51" t="str">
        <f>IF('入力シート'!C30="適用","第５号","不要")</f>
        <v>第５号</v>
      </c>
      <c r="D23" s="52"/>
      <c r="E23" s="50"/>
    </row>
    <row r="24" spans="1:5" s="48" customFormat="1" ht="22.5" customHeight="1">
      <c r="A24" s="178" t="s">
        <v>10</v>
      </c>
      <c r="B24" s="178"/>
      <c r="C24" s="51" t="str">
        <f>IF('入力シート'!C31="適用","第６号","不要")</f>
        <v>第６号</v>
      </c>
      <c r="D24" s="52"/>
      <c r="E24" s="50"/>
    </row>
    <row r="25" spans="1:5" s="48" customFormat="1" ht="22.5" customHeight="1">
      <c r="A25" s="178" t="s">
        <v>11</v>
      </c>
      <c r="B25" s="178"/>
      <c r="C25" s="51" t="str">
        <f>IF('入力シート'!C32="適用","第７号","不要")</f>
        <v>不要</v>
      </c>
      <c r="D25" s="52"/>
      <c r="E25" s="50"/>
    </row>
    <row r="26" spans="1:5" s="48" customFormat="1" ht="13.5">
      <c r="A26" s="52"/>
      <c r="B26" s="49"/>
      <c r="C26" s="49"/>
      <c r="D26" s="49"/>
      <c r="E26" s="50"/>
    </row>
    <row r="27" spans="1:5" s="48" customFormat="1" ht="17.25" customHeight="1">
      <c r="A27" s="54" t="s">
        <v>2</v>
      </c>
      <c r="B27" s="177" t="s">
        <v>126</v>
      </c>
      <c r="C27" s="177"/>
      <c r="D27" s="177"/>
      <c r="E27" s="177"/>
    </row>
    <row r="28" spans="1:5" s="48" customFormat="1" ht="27.75" customHeight="1">
      <c r="A28" s="183" t="s">
        <v>12</v>
      </c>
      <c r="B28" s="53" t="str">
        <f>IF('入力シート'!$C$33="適用","同種工事","不適用")</f>
        <v>不適用</v>
      </c>
      <c r="C28" s="183">
        <f>IF('入力シート'!$C$33="適用",'入力シート'!E33,"")</f>
      </c>
      <c r="D28" s="183"/>
      <c r="E28" s="183">
        <f>IF('入力シート'!$C$33="適用","同種工事の条件","")</f>
      </c>
    </row>
    <row r="29" spans="1:5" s="48" customFormat="1" ht="22.5" customHeight="1">
      <c r="A29" s="183"/>
      <c r="B29" s="53">
        <f>IF('入力シート'!$C$33="適用","工事名","")</f>
      </c>
      <c r="C29" s="191"/>
      <c r="D29" s="191"/>
      <c r="E29" s="191"/>
    </row>
    <row r="30" spans="1:5" s="48" customFormat="1" ht="22.5" customHeight="1">
      <c r="A30" s="183"/>
      <c r="B30" s="53">
        <f>IF('入力シート'!$C$33="適用","契約金額(税込み)","")</f>
      </c>
      <c r="C30" s="191"/>
      <c r="D30" s="191"/>
      <c r="E30" s="191"/>
    </row>
    <row r="31" spans="1:5" s="48" customFormat="1" ht="33.75" customHeight="1">
      <c r="A31" s="183"/>
      <c r="B31" s="53">
        <f>IF('入力シート'!$C$33="適用","添付資料","")</f>
      </c>
      <c r="C31" s="182">
        <f>IF('入力シート'!$C$33="適用","（添付する資料名を記入して下さい。）","")</f>
      </c>
      <c r="D31" s="182"/>
      <c r="E31" s="182">
        <f>IF('入力シート'!$C$33="適用","同種工事の条件","")</f>
      </c>
    </row>
    <row r="32" spans="1:5" s="48" customFormat="1" ht="22.5" customHeight="1">
      <c r="A32" s="183" t="s">
        <v>81</v>
      </c>
      <c r="B32" s="53" t="str">
        <f>IF('入力シート'!$C$34="適用","同一登録工種","不適用")</f>
        <v>同一登録工種</v>
      </c>
      <c r="C32" s="188" t="str">
        <f>IF('入力シート'!$C$34="適用",'入力シート'!E34,"")</f>
        <v>建築</v>
      </c>
      <c r="D32" s="189"/>
      <c r="E32" s="190" t="str">
        <f>IF('入力シート'!$C$34="適用","同一登録工種","")</f>
        <v>同一登録工種</v>
      </c>
    </row>
    <row r="33" spans="1:5" s="48" customFormat="1" ht="22.5" customHeight="1">
      <c r="A33" s="183"/>
      <c r="B33" s="178" t="str">
        <f>IF('入力シート'!$C$34="適用","工事１","")</f>
        <v>工事１</v>
      </c>
      <c r="C33" s="56" t="str">
        <f>IF('入力シート'!$C$34="適用","工事名","")</f>
        <v>工事名</v>
      </c>
      <c r="D33" s="179"/>
      <c r="E33" s="181"/>
    </row>
    <row r="34" spans="1:5" s="48" customFormat="1" ht="22.5" customHeight="1">
      <c r="A34" s="183"/>
      <c r="B34" s="178" t="str">
        <f>IF('入力シート'!$C$34="適用","同一登録工種","")</f>
        <v>同一登録工種</v>
      </c>
      <c r="C34" s="53" t="str">
        <f>IF('入力シート'!$C$34="適用","工事成績評定点","")</f>
        <v>工事成績評定点</v>
      </c>
      <c r="D34" s="179"/>
      <c r="E34" s="181"/>
    </row>
    <row r="35" spans="1:5" s="48" customFormat="1" ht="22.5" customHeight="1">
      <c r="A35" s="183"/>
      <c r="B35" s="178" t="str">
        <f>IF('入力シート'!$C$34="適用","工事２","")</f>
        <v>工事２</v>
      </c>
      <c r="C35" s="56" t="str">
        <f>IF('入力シート'!$C$34="適用","工事名","")</f>
        <v>工事名</v>
      </c>
      <c r="D35" s="179"/>
      <c r="E35" s="181"/>
    </row>
    <row r="36" spans="1:5" s="48" customFormat="1" ht="22.5" customHeight="1">
      <c r="A36" s="183"/>
      <c r="B36" s="178" t="str">
        <f>IF('入力シート'!$C$34="適用","同一登録工種","")</f>
        <v>同一登録工種</v>
      </c>
      <c r="C36" s="53" t="str">
        <f>IF('入力シート'!$C$34="適用","工事成績評定点","")</f>
        <v>工事成績評定点</v>
      </c>
      <c r="D36" s="179"/>
      <c r="E36" s="181"/>
    </row>
    <row r="37" spans="1:5" s="48" customFormat="1" ht="26.25" customHeight="1">
      <c r="A37" s="183"/>
      <c r="B37" s="53" t="str">
        <f>IF('入力シート'!$C$34="適用","添付資料","")</f>
        <v>添付資料</v>
      </c>
      <c r="C37" s="184" t="str">
        <f>IF('入力シート'!$C$34="適用","工事完成検査結果通知書の写し","")</f>
        <v>工事完成検査結果通知書の写し</v>
      </c>
      <c r="D37" s="185"/>
      <c r="E37" s="186" t="str">
        <f>IF('入力シート'!$C$34="適用","同一登録工種","")</f>
        <v>同一登録工種</v>
      </c>
    </row>
    <row r="38" spans="1:5" s="48" customFormat="1" ht="22.5" customHeight="1">
      <c r="A38" s="183" t="s">
        <v>79</v>
      </c>
      <c r="B38" s="53" t="str">
        <f>IF('入力シート'!$C$35="適用","部門","不適用")</f>
        <v>部門</v>
      </c>
      <c r="C38" s="184" t="str">
        <f>IF('入力シート'!$C$35="適用",'入力シート'!E35,"")</f>
        <v>建築</v>
      </c>
      <c r="D38" s="185"/>
      <c r="E38" s="186" t="str">
        <f>IF('入力シート'!$C$34="適用","同一登録工種","")</f>
        <v>同一登録工種</v>
      </c>
    </row>
    <row r="39" spans="1:5" s="48" customFormat="1" ht="22.5" customHeight="1">
      <c r="A39" s="183"/>
      <c r="B39" s="178" t="str">
        <f>IF('入力シート'!$C$35="適用","表彰年度","")</f>
        <v>表彰年度</v>
      </c>
      <c r="C39" s="53" t="str">
        <f>IF('入力シート'!$C$35="適用","表彰１","")</f>
        <v>表彰１</v>
      </c>
      <c r="D39" s="179"/>
      <c r="E39" s="181"/>
    </row>
    <row r="40" spans="1:5" s="48" customFormat="1" ht="22.5" customHeight="1">
      <c r="A40" s="183"/>
      <c r="B40" s="178" t="str">
        <f>IF('入力シート'!$C$35="適用","部門","")</f>
        <v>部門</v>
      </c>
      <c r="C40" s="53" t="str">
        <f>IF('入力シート'!$C$35="適用","表彰２","")</f>
        <v>表彰２</v>
      </c>
      <c r="D40" s="179"/>
      <c r="E40" s="181"/>
    </row>
    <row r="41" spans="1:5" s="48" customFormat="1" ht="27.75" customHeight="1">
      <c r="A41" s="183" t="s">
        <v>148</v>
      </c>
      <c r="B41" s="53" t="str">
        <f>IF('入力シート'!$C$36="適用","同種工事","不適用")</f>
        <v>不適用</v>
      </c>
      <c r="C41" s="183">
        <f>IF('入力シート'!$C$36="適用",'入力シート'!E36,"")</f>
      </c>
      <c r="D41" s="183"/>
      <c r="E41" s="183" t="str">
        <f>IF('入力シート'!$C$34="適用","同一登録工種","")</f>
        <v>同一登録工種</v>
      </c>
    </row>
    <row r="42" spans="1:5" s="48" customFormat="1" ht="22.5" customHeight="1">
      <c r="A42" s="183"/>
      <c r="B42" s="53">
        <f>IF('入力シート'!$C$36="適用","工事名","")</f>
      </c>
      <c r="C42" s="191"/>
      <c r="D42" s="191"/>
      <c r="E42" s="191"/>
    </row>
    <row r="43" spans="1:5" s="48" customFormat="1" ht="22.5" customHeight="1">
      <c r="A43" s="183"/>
      <c r="B43" s="57">
        <f>IF('入力シート'!$C$36="適用","契約金額(税込み)","")</f>
      </c>
      <c r="C43" s="191"/>
      <c r="D43" s="191"/>
      <c r="E43" s="191"/>
    </row>
    <row r="44" spans="1:5" s="48" customFormat="1" ht="22.5" customHeight="1">
      <c r="A44" s="183"/>
      <c r="B44" s="53">
        <f>IF('入力シート'!$C$36="適用","技術者氏名","")</f>
      </c>
      <c r="C44" s="191"/>
      <c r="D44" s="191"/>
      <c r="E44" s="191"/>
    </row>
    <row r="45" spans="1:5" s="48" customFormat="1" ht="44.25" customHeight="1">
      <c r="A45" s="183"/>
      <c r="B45" s="53">
        <f>IF('入力シート'!$C$36="適用","添付資料","")</f>
      </c>
      <c r="C45" s="182">
        <f>IF('入力シート'!$C$36="適用","（添付する資料名を記入して下さい。）","")</f>
      </c>
      <c r="D45" s="182"/>
      <c r="E45" s="182">
        <f>IF('入力シート'!$C$33="適用","同種工事の条件","")</f>
      </c>
    </row>
    <row r="46" spans="1:5" s="48" customFormat="1" ht="22.5" customHeight="1">
      <c r="A46" s="183" t="s">
        <v>154</v>
      </c>
      <c r="B46" s="53" t="str">
        <f>IF('入力シート'!$C$37="適用","技術者氏名","不適用")</f>
        <v>不適用</v>
      </c>
      <c r="C46" s="192"/>
      <c r="D46" s="192"/>
      <c r="E46" s="192"/>
    </row>
    <row r="47" spans="1:5" s="48" customFormat="1" ht="22.5" customHeight="1">
      <c r="A47" s="183"/>
      <c r="B47" s="58">
        <f>IF('入力シート'!$C$37="適用","監理技術者番号","")</f>
      </c>
      <c r="C47" s="192"/>
      <c r="D47" s="192"/>
      <c r="E47" s="192"/>
    </row>
    <row r="48" spans="1:5" s="48" customFormat="1" ht="26.25" customHeight="1">
      <c r="A48" s="183"/>
      <c r="B48" s="53">
        <f>IF('入力シート'!$C$37="適用","添付資料","")</f>
      </c>
      <c r="C48" s="184">
        <f>IF('入力シート'!$C$37="適用","監理技術者証及び監理技術者講習修了証の写し","")</f>
      </c>
      <c r="D48" s="185"/>
      <c r="E48" s="186">
        <f>IF('入力シート'!$C$37="適用","技術者氏名","")</f>
      </c>
    </row>
    <row r="49" spans="1:5" s="48" customFormat="1" ht="24.75" customHeight="1">
      <c r="A49" s="183" t="s">
        <v>155</v>
      </c>
      <c r="B49" s="53" t="str">
        <f>IF('入力シート'!$C$38="適用","部門","不適用")</f>
        <v>不適用</v>
      </c>
      <c r="C49" s="184">
        <f>IF('入力シート'!$C$38="適用",'入力シート'!E38,"")</f>
      </c>
      <c r="D49" s="185"/>
      <c r="E49" s="186" t="str">
        <f>IF('入力シート'!$C$34="適用","同一登録工種","")</f>
        <v>同一登録工種</v>
      </c>
    </row>
    <row r="50" spans="1:5" s="48" customFormat="1" ht="24.75" customHeight="1">
      <c r="A50" s="183"/>
      <c r="B50" s="53">
        <f>IF('入力シート'!$C$38="適用","代理人氏名","")</f>
      </c>
      <c r="C50" s="191"/>
      <c r="D50" s="191"/>
      <c r="E50" s="191"/>
    </row>
    <row r="51" spans="1:5" s="48" customFormat="1" ht="24.75" customHeight="1">
      <c r="A51" s="183"/>
      <c r="B51" s="53">
        <f>IF('入力シート'!$C$38="適用","表彰年度","")</f>
      </c>
      <c r="C51" s="191"/>
      <c r="D51" s="191"/>
      <c r="E51" s="191"/>
    </row>
    <row r="52" spans="1:5" s="48" customFormat="1" ht="21.75" customHeight="1">
      <c r="A52" s="183" t="s">
        <v>149</v>
      </c>
      <c r="B52" s="174" t="str">
        <f>IF('入力シート'!$C$39="適用","ISO9001の登録","不適用")</f>
        <v>不適用</v>
      </c>
      <c r="C52" s="187"/>
      <c r="D52" s="187"/>
      <c r="E52" s="187"/>
    </row>
    <row r="53" spans="1:5" s="48" customFormat="1" ht="18.75" customHeight="1">
      <c r="A53" s="183"/>
      <c r="B53" s="175"/>
      <c r="C53" s="176">
        <f>IF('入力シート'!$C$39="適用","（有、無どちらかを記入して下さい。）","")</f>
      </c>
      <c r="D53" s="176"/>
      <c r="E53" s="176">
        <f>IF('入力シート'!$C$39="適用","添付書類","")</f>
      </c>
    </row>
    <row r="54" spans="1:5" s="48" customFormat="1" ht="26.25" customHeight="1">
      <c r="A54" s="183"/>
      <c r="B54" s="55">
        <f>IF('入力シート'!$C$39="適用","添付書類","")</f>
      </c>
      <c r="C54" s="184">
        <f>IF('入力シート'!$C$39="適用","登録証の写し及び登録範囲が確認できる付属書等の写し","")</f>
      </c>
      <c r="D54" s="185"/>
      <c r="E54" s="186">
        <f>IF('入力シート'!$C$39="適用","添付書類","")</f>
      </c>
    </row>
    <row r="55" spans="1:5" s="48" customFormat="1" ht="22.5" customHeight="1">
      <c r="A55" s="183" t="s">
        <v>156</v>
      </c>
      <c r="B55" s="55" t="str">
        <f>IF('入力シート'!$C$40="適用","工事施工場所","不適用")</f>
        <v>不適用</v>
      </c>
      <c r="C55" s="188">
        <f>IF('入力シート'!$C$40="適用",'入力シート'!E40,"")</f>
      </c>
      <c r="D55" s="189"/>
      <c r="E55" s="190">
        <f>IF('入力シート'!$C$40="適用","工事施工場所","")</f>
      </c>
    </row>
    <row r="56" spans="1:5" s="48" customFormat="1" ht="22.5" customHeight="1">
      <c r="A56" s="183"/>
      <c r="B56" s="55">
        <f>IF('入力シート'!$C$40="適用","所在地","")</f>
      </c>
      <c r="C56" s="182"/>
      <c r="D56" s="182"/>
      <c r="E56" s="182"/>
    </row>
    <row r="57" spans="1:5" s="48" customFormat="1" ht="18" customHeight="1">
      <c r="A57" s="183"/>
      <c r="B57" s="55">
        <f>IF('入力シート'!$C$40="適用","添付資料","")</f>
      </c>
      <c r="C57" s="179">
        <f>IF('入力シート'!$C$40="適用","（添付する資料名を記入して下さい。）","")</f>
      </c>
      <c r="D57" s="180"/>
      <c r="E57" s="181">
        <f>IF('入力シート'!$C$40="適用","添付資料","")</f>
      </c>
    </row>
    <row r="58" spans="1:5" s="48" customFormat="1" ht="24.75" customHeight="1">
      <c r="A58" s="174" t="s">
        <v>157</v>
      </c>
      <c r="B58" s="174" t="str">
        <f>IF('入力シート'!$C$41="適用","横浜市災害協力業者名簿の登載","不適用")</f>
        <v>横浜市災害協力業者名簿の登載</v>
      </c>
      <c r="C58" s="187"/>
      <c r="D58" s="187"/>
      <c r="E58" s="187"/>
    </row>
    <row r="59" spans="1:5" s="48" customFormat="1" ht="19.5" customHeight="1">
      <c r="A59" s="175"/>
      <c r="B59" s="175"/>
      <c r="C59" s="176" t="str">
        <f>IF('入力シート'!$C$41="適用","（有、無どちらかを記入して下さい。）","")</f>
        <v>（有、無どちらかを記入して下さい。）</v>
      </c>
      <c r="D59" s="176"/>
      <c r="E59" s="176">
        <f>IF('入力シート'!$C$39="適用","添付書類","")</f>
      </c>
    </row>
    <row r="60" spans="1:5" s="48" customFormat="1" ht="24" customHeight="1">
      <c r="A60" s="183" t="s">
        <v>80</v>
      </c>
      <c r="B60" s="174" t="str">
        <f>IF('入力シート'!$C$42="適用","ISO14001の登録","不適用")</f>
        <v>不適用</v>
      </c>
      <c r="C60" s="187"/>
      <c r="D60" s="187"/>
      <c r="E60" s="187"/>
    </row>
    <row r="61" spans="1:5" s="48" customFormat="1" ht="18" customHeight="1">
      <c r="A61" s="183"/>
      <c r="B61" s="175"/>
      <c r="C61" s="176">
        <f>IF('入力シート'!$C$42="適用","（有、無どちらかを記入して下さい。）","")</f>
      </c>
      <c r="D61" s="176"/>
      <c r="E61" s="176">
        <f>IF('入力シート'!$C$39="適用","添付書類","")</f>
      </c>
    </row>
    <row r="62" spans="1:5" s="48" customFormat="1" ht="20.25" customHeight="1">
      <c r="A62" s="183"/>
      <c r="B62" s="55">
        <f>IF('入力シート'!$C$42="適用","添付書類","")</f>
      </c>
      <c r="C62" s="184">
        <f>IF('入力シート'!$C$42="適用","登録証の写し及び登録範囲が確認できる付属書等の写し","")</f>
      </c>
      <c r="D62" s="185"/>
      <c r="E62" s="186">
        <f>IF('入力シート'!$C$39="適用","添付書類","")</f>
      </c>
    </row>
    <row r="63" s="48" customFormat="1" ht="13.5"/>
    <row r="64" spans="2:5" s="48" customFormat="1" ht="13.5">
      <c r="B64" s="59" t="s">
        <v>14</v>
      </c>
      <c r="C64" s="60" t="s">
        <v>15</v>
      </c>
      <c r="D64" s="172" t="str">
        <f>'入力シート'!E13</f>
        <v>○○　○○</v>
      </c>
      <c r="E64" s="172"/>
    </row>
    <row r="65" spans="3:5" s="48" customFormat="1" ht="13.5">
      <c r="C65" s="61" t="s">
        <v>16</v>
      </c>
      <c r="D65" s="173" t="str">
        <f>'入力シート'!E14</f>
        <v>045-999-9999</v>
      </c>
      <c r="E65" s="173"/>
    </row>
    <row r="66" spans="3:10" s="48" customFormat="1" ht="13.5">
      <c r="C66" s="61" t="s">
        <v>17</v>
      </c>
      <c r="D66" s="173" t="str">
        <f>'入力シート'!E15</f>
        <v>045-111-1111</v>
      </c>
      <c r="E66" s="173"/>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C38:E38"/>
    <mergeCell ref="C8:C11"/>
    <mergeCell ref="D33:E33"/>
    <mergeCell ref="D34:E34"/>
    <mergeCell ref="D35:E35"/>
    <mergeCell ref="B27:E27"/>
    <mergeCell ref="A13:E13"/>
    <mergeCell ref="B39:B40"/>
    <mergeCell ref="A25:B25"/>
    <mergeCell ref="A28:A31"/>
    <mergeCell ref="C28:E28"/>
    <mergeCell ref="C29:E29"/>
    <mergeCell ref="C30:E30"/>
    <mergeCell ref="C31:E31"/>
    <mergeCell ref="D39:E39"/>
    <mergeCell ref="D40:E40"/>
    <mergeCell ref="A38:A40"/>
    <mergeCell ref="C6:D6"/>
    <mergeCell ref="A32:A37"/>
    <mergeCell ref="B33:B34"/>
    <mergeCell ref="B35:B36"/>
    <mergeCell ref="C37:E37"/>
    <mergeCell ref="C32:E32"/>
    <mergeCell ref="D36:E36"/>
    <mergeCell ref="A23:B23"/>
    <mergeCell ref="A24:B24"/>
    <mergeCell ref="C7:D7"/>
    <mergeCell ref="C41:E41"/>
    <mergeCell ref="C42:E42"/>
    <mergeCell ref="C43:E43"/>
    <mergeCell ref="C44:E44"/>
    <mergeCell ref="A46:A48"/>
    <mergeCell ref="C46:E46"/>
    <mergeCell ref="C47:E47"/>
    <mergeCell ref="C48:E48"/>
    <mergeCell ref="C45:E45"/>
    <mergeCell ref="C58:E58"/>
    <mergeCell ref="C60:E60"/>
    <mergeCell ref="A55:A57"/>
    <mergeCell ref="C55:E55"/>
    <mergeCell ref="A49:A51"/>
    <mergeCell ref="C49:E49"/>
    <mergeCell ref="C50:E50"/>
    <mergeCell ref="C51:E51"/>
    <mergeCell ref="B52:B53"/>
    <mergeCell ref="C53:E53"/>
    <mergeCell ref="A19:B19"/>
    <mergeCell ref="A20:B20"/>
    <mergeCell ref="A21:B21"/>
    <mergeCell ref="A22:B22"/>
    <mergeCell ref="C57:E57"/>
    <mergeCell ref="C56:E56"/>
    <mergeCell ref="C54:E54"/>
    <mergeCell ref="A52:A54"/>
    <mergeCell ref="C52:E52"/>
    <mergeCell ref="A41:A45"/>
    <mergeCell ref="D64:E64"/>
    <mergeCell ref="D65:E65"/>
    <mergeCell ref="D66:E66"/>
    <mergeCell ref="A58:A59"/>
    <mergeCell ref="B60:B61"/>
    <mergeCell ref="C61:E61"/>
    <mergeCell ref="A60:A62"/>
    <mergeCell ref="C62:E62"/>
    <mergeCell ref="B58:B59"/>
    <mergeCell ref="C59:E59"/>
  </mergeCells>
  <conditionalFormatting sqref="E6:E7">
    <cfRule type="cellIs" priority="1" dxfId="1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198" t="str">
        <f>'入力シート'!E6</f>
        <v>平成○○年○○月○○日</v>
      </c>
      <c r="Q2" s="198"/>
      <c r="R2" s="198"/>
      <c r="S2" s="198"/>
      <c r="T2" s="198"/>
    </row>
    <row r="3" ht="54" customHeight="1"/>
    <row r="4" spans="1:20" ht="18" customHeight="1">
      <c r="A4" s="208" t="s">
        <v>3</v>
      </c>
      <c r="B4" s="208"/>
      <c r="C4" s="208"/>
      <c r="D4" s="208"/>
      <c r="E4" s="208"/>
      <c r="F4" s="208"/>
      <c r="G4" s="208"/>
      <c r="H4" s="208"/>
      <c r="I4" s="208"/>
      <c r="J4" s="208"/>
      <c r="K4" s="208"/>
      <c r="L4" s="208"/>
      <c r="M4" s="208"/>
      <c r="N4" s="208"/>
      <c r="O4" s="208"/>
      <c r="P4" s="208"/>
      <c r="Q4" s="208"/>
      <c r="R4" s="208"/>
      <c r="S4" s="208"/>
      <c r="T4" s="208"/>
    </row>
    <row r="5" spans="1:20" ht="18" customHeight="1">
      <c r="A5" s="208" t="s">
        <v>27</v>
      </c>
      <c r="B5" s="208"/>
      <c r="C5" s="208"/>
      <c r="D5" s="208"/>
      <c r="E5" s="208"/>
      <c r="F5" s="208"/>
      <c r="G5" s="208"/>
      <c r="H5" s="208"/>
      <c r="I5" s="208"/>
      <c r="J5" s="208"/>
      <c r="K5" s="208"/>
      <c r="L5" s="208"/>
      <c r="M5" s="208"/>
      <c r="N5" s="208"/>
      <c r="O5" s="208"/>
      <c r="P5" s="208"/>
      <c r="Q5" s="208"/>
      <c r="R5" s="208"/>
      <c r="S5" s="208"/>
      <c r="T5" s="208"/>
    </row>
    <row r="6" ht="13.5" customHeight="1"/>
    <row r="7" spans="1:20" ht="27" customHeight="1">
      <c r="A7" s="10" t="s">
        <v>5</v>
      </c>
      <c r="B7" s="202" t="str">
        <f>'入力シート'!E19</f>
        <v>白根保育園改築工事（建築工事）</v>
      </c>
      <c r="C7" s="202"/>
      <c r="D7" s="202"/>
      <c r="E7" s="202"/>
      <c r="F7" s="202"/>
      <c r="G7" s="202"/>
      <c r="H7" s="202"/>
      <c r="I7" s="202"/>
      <c r="J7" s="202"/>
      <c r="K7" s="202"/>
      <c r="L7" s="202"/>
      <c r="M7" s="202"/>
      <c r="N7" s="202"/>
      <c r="O7" s="202"/>
      <c r="P7" s="202"/>
      <c r="Q7" s="202"/>
      <c r="R7" s="202"/>
      <c r="S7" s="202"/>
      <c r="T7" s="202"/>
    </row>
    <row r="8" spans="1:20" ht="27" customHeight="1">
      <c r="A8" s="10" t="s">
        <v>24</v>
      </c>
      <c r="B8" s="202" t="str">
        <f>'入力シート'!E7</f>
        <v>株式会社○○○○○○</v>
      </c>
      <c r="C8" s="202"/>
      <c r="D8" s="202"/>
      <c r="E8" s="202"/>
      <c r="F8" s="202"/>
      <c r="G8" s="202"/>
      <c r="H8" s="202"/>
      <c r="I8" s="202"/>
      <c r="J8" s="202"/>
      <c r="K8" s="202"/>
      <c r="L8" s="202"/>
      <c r="M8" s="202"/>
      <c r="N8" s="202"/>
      <c r="O8" s="202"/>
      <c r="P8" s="202"/>
      <c r="Q8" s="202"/>
      <c r="R8" s="202"/>
      <c r="S8" s="202"/>
      <c r="T8" s="202"/>
    </row>
    <row r="9" ht="27" customHeight="1"/>
    <row r="10" ht="14.25" thickBot="1">
      <c r="A10" s="1" t="s">
        <v>25</v>
      </c>
    </row>
    <row r="11" spans="1:20" ht="15" customHeight="1">
      <c r="A11" s="204" t="s">
        <v>26</v>
      </c>
      <c r="B11" s="205"/>
      <c r="C11" s="217" t="s">
        <v>177</v>
      </c>
      <c r="D11" s="218"/>
      <c r="E11" s="219"/>
      <c r="F11" s="217" t="s">
        <v>177</v>
      </c>
      <c r="G11" s="218"/>
      <c r="H11" s="219"/>
      <c r="I11" s="217" t="s">
        <v>177</v>
      </c>
      <c r="J11" s="218"/>
      <c r="K11" s="219"/>
      <c r="L11" s="217" t="s">
        <v>177</v>
      </c>
      <c r="M11" s="218"/>
      <c r="N11" s="219"/>
      <c r="O11" s="217" t="s">
        <v>177</v>
      </c>
      <c r="P11" s="218"/>
      <c r="Q11" s="219"/>
      <c r="R11" s="217" t="s">
        <v>177</v>
      </c>
      <c r="S11" s="218"/>
      <c r="T11" s="219"/>
    </row>
    <row r="12" spans="1:20" ht="15" customHeight="1">
      <c r="A12" s="206"/>
      <c r="B12" s="207"/>
      <c r="C12" s="199" t="s">
        <v>62</v>
      </c>
      <c r="D12" s="200"/>
      <c r="E12" s="201"/>
      <c r="F12" s="199" t="s">
        <v>62</v>
      </c>
      <c r="G12" s="200"/>
      <c r="H12" s="201"/>
      <c r="I12" s="199" t="s">
        <v>62</v>
      </c>
      <c r="J12" s="200"/>
      <c r="K12" s="201"/>
      <c r="L12" s="199" t="s">
        <v>62</v>
      </c>
      <c r="M12" s="200"/>
      <c r="N12" s="201"/>
      <c r="O12" s="199" t="s">
        <v>62</v>
      </c>
      <c r="P12" s="200"/>
      <c r="Q12" s="201"/>
      <c r="R12" s="199" t="s">
        <v>62</v>
      </c>
      <c r="S12" s="200"/>
      <c r="T12" s="203"/>
    </row>
    <row r="13" spans="1:20" ht="34.5" customHeight="1">
      <c r="A13" s="196"/>
      <c r="B13" s="197"/>
      <c r="C13" s="3"/>
      <c r="D13" s="4"/>
      <c r="E13" s="5"/>
      <c r="F13" s="3"/>
      <c r="G13" s="4"/>
      <c r="H13" s="6"/>
      <c r="I13" s="7"/>
      <c r="J13" s="4"/>
      <c r="K13" s="5"/>
      <c r="L13" s="3"/>
      <c r="M13" s="4"/>
      <c r="N13" s="6"/>
      <c r="O13" s="3"/>
      <c r="P13" s="4"/>
      <c r="Q13" s="6"/>
      <c r="R13" s="7"/>
      <c r="S13" s="4"/>
      <c r="T13" s="8"/>
    </row>
    <row r="14" spans="1:20" ht="34.5" customHeight="1">
      <c r="A14" s="196"/>
      <c r="B14" s="197"/>
      <c r="C14" s="3"/>
      <c r="D14" s="4"/>
      <c r="E14" s="5"/>
      <c r="F14" s="3"/>
      <c r="G14" s="4"/>
      <c r="H14" s="6"/>
      <c r="I14" s="7"/>
      <c r="J14" s="4"/>
      <c r="K14" s="5"/>
      <c r="L14" s="3"/>
      <c r="M14" s="4"/>
      <c r="N14" s="6"/>
      <c r="O14" s="3"/>
      <c r="P14" s="4"/>
      <c r="Q14" s="6"/>
      <c r="R14" s="7"/>
      <c r="S14" s="4"/>
      <c r="T14" s="8"/>
    </row>
    <row r="15" spans="1:20" ht="34.5" customHeight="1">
      <c r="A15" s="196"/>
      <c r="B15" s="197"/>
      <c r="C15" s="3"/>
      <c r="D15" s="4"/>
      <c r="E15" s="5"/>
      <c r="F15" s="3"/>
      <c r="G15" s="4"/>
      <c r="H15" s="6"/>
      <c r="I15" s="7"/>
      <c r="J15" s="4"/>
      <c r="K15" s="5"/>
      <c r="L15" s="3"/>
      <c r="M15" s="4"/>
      <c r="N15" s="6"/>
      <c r="O15" s="3"/>
      <c r="P15" s="4"/>
      <c r="Q15" s="6"/>
      <c r="R15" s="7"/>
      <c r="S15" s="4"/>
      <c r="T15" s="8"/>
    </row>
    <row r="16" spans="1:20" ht="34.5" customHeight="1">
      <c r="A16" s="196"/>
      <c r="B16" s="197"/>
      <c r="C16" s="3"/>
      <c r="D16" s="4"/>
      <c r="E16" s="5"/>
      <c r="F16" s="3"/>
      <c r="G16" s="4"/>
      <c r="H16" s="6"/>
      <c r="I16" s="7"/>
      <c r="J16" s="4"/>
      <c r="K16" s="5"/>
      <c r="L16" s="3"/>
      <c r="M16" s="4"/>
      <c r="N16" s="6"/>
      <c r="O16" s="3"/>
      <c r="P16" s="4"/>
      <c r="Q16" s="6"/>
      <c r="R16" s="7"/>
      <c r="S16" s="4"/>
      <c r="T16" s="8"/>
    </row>
    <row r="17" spans="1:20" ht="34.5" customHeight="1">
      <c r="A17" s="196"/>
      <c r="B17" s="197"/>
      <c r="C17" s="3"/>
      <c r="D17" s="4"/>
      <c r="E17" s="5"/>
      <c r="F17" s="3"/>
      <c r="G17" s="4"/>
      <c r="H17" s="6"/>
      <c r="I17" s="7"/>
      <c r="J17" s="4"/>
      <c r="K17" s="5"/>
      <c r="L17" s="3"/>
      <c r="M17" s="4"/>
      <c r="N17" s="6"/>
      <c r="O17" s="3"/>
      <c r="P17" s="4"/>
      <c r="Q17" s="6"/>
      <c r="R17" s="7"/>
      <c r="S17" s="4"/>
      <c r="T17" s="8"/>
    </row>
    <row r="18" spans="1:20" ht="34.5" customHeight="1">
      <c r="A18" s="196"/>
      <c r="B18" s="197"/>
      <c r="C18" s="3"/>
      <c r="D18" s="4"/>
      <c r="E18" s="5"/>
      <c r="F18" s="3"/>
      <c r="G18" s="4"/>
      <c r="H18" s="6"/>
      <c r="I18" s="7"/>
      <c r="J18" s="4"/>
      <c r="K18" s="5"/>
      <c r="L18" s="3"/>
      <c r="M18" s="4"/>
      <c r="N18" s="6"/>
      <c r="O18" s="3"/>
      <c r="P18" s="4"/>
      <c r="Q18" s="6"/>
      <c r="R18" s="7"/>
      <c r="S18" s="4"/>
      <c r="T18" s="8"/>
    </row>
    <row r="19" spans="1:20" ht="34.5" customHeight="1">
      <c r="A19" s="196"/>
      <c r="B19" s="197"/>
      <c r="C19" s="3"/>
      <c r="D19" s="4"/>
      <c r="E19" s="5"/>
      <c r="F19" s="3"/>
      <c r="G19" s="4"/>
      <c r="H19" s="6"/>
      <c r="I19" s="7"/>
      <c r="J19" s="4"/>
      <c r="K19" s="5"/>
      <c r="L19" s="3"/>
      <c r="M19" s="4"/>
      <c r="N19" s="6"/>
      <c r="O19" s="3"/>
      <c r="P19" s="4"/>
      <c r="Q19" s="6"/>
      <c r="R19" s="7"/>
      <c r="S19" s="4"/>
      <c r="T19" s="8"/>
    </row>
    <row r="20" spans="1:20" ht="34.5" customHeight="1">
      <c r="A20" s="196"/>
      <c r="B20" s="197"/>
      <c r="C20" s="3"/>
      <c r="D20" s="4"/>
      <c r="E20" s="5"/>
      <c r="F20" s="3"/>
      <c r="G20" s="4"/>
      <c r="H20" s="6"/>
      <c r="I20" s="7"/>
      <c r="J20" s="4"/>
      <c r="K20" s="5"/>
      <c r="L20" s="3"/>
      <c r="M20" s="4"/>
      <c r="N20" s="6"/>
      <c r="O20" s="3"/>
      <c r="P20" s="4"/>
      <c r="Q20" s="6"/>
      <c r="R20" s="7"/>
      <c r="S20" s="4"/>
      <c r="T20" s="8"/>
    </row>
    <row r="21" spans="1:20" ht="34.5" customHeight="1">
      <c r="A21" s="196"/>
      <c r="B21" s="197"/>
      <c r="C21" s="3"/>
      <c r="D21" s="4"/>
      <c r="E21" s="5"/>
      <c r="F21" s="3"/>
      <c r="G21" s="4"/>
      <c r="H21" s="6"/>
      <c r="I21" s="7"/>
      <c r="J21" s="4"/>
      <c r="K21" s="5"/>
      <c r="L21" s="3"/>
      <c r="M21" s="4"/>
      <c r="N21" s="6"/>
      <c r="O21" s="3"/>
      <c r="P21" s="4"/>
      <c r="Q21" s="6"/>
      <c r="R21" s="7"/>
      <c r="S21" s="4"/>
      <c r="T21" s="8"/>
    </row>
    <row r="22" spans="1:20" ht="34.5" customHeight="1">
      <c r="A22" s="196"/>
      <c r="B22" s="197"/>
      <c r="C22" s="3"/>
      <c r="D22" s="4"/>
      <c r="E22" s="5"/>
      <c r="F22" s="3"/>
      <c r="G22" s="4"/>
      <c r="H22" s="6"/>
      <c r="I22" s="7"/>
      <c r="J22" s="4"/>
      <c r="K22" s="5"/>
      <c r="L22" s="3"/>
      <c r="M22" s="4"/>
      <c r="N22" s="6"/>
      <c r="O22" s="3"/>
      <c r="P22" s="4"/>
      <c r="Q22" s="6"/>
      <c r="R22" s="7"/>
      <c r="S22" s="4"/>
      <c r="T22" s="8"/>
    </row>
    <row r="23" spans="1:20" ht="27" customHeight="1">
      <c r="A23" s="212" t="s">
        <v>73</v>
      </c>
      <c r="B23" s="142"/>
      <c r="C23" s="209" t="str">
        <f>IF('入力シート'!C27="適用",'入力シート'!E27,"今回工事ではこの項目を適用しません。")</f>
        <v>今回工事ではこの項目を適用しません。</v>
      </c>
      <c r="D23" s="210"/>
      <c r="E23" s="210"/>
      <c r="F23" s="210"/>
      <c r="G23" s="210"/>
      <c r="H23" s="210"/>
      <c r="I23" s="210"/>
      <c r="J23" s="210"/>
      <c r="K23" s="210"/>
      <c r="L23" s="210"/>
      <c r="M23" s="210"/>
      <c r="N23" s="210"/>
      <c r="O23" s="210"/>
      <c r="P23" s="210"/>
      <c r="Q23" s="210"/>
      <c r="R23" s="210"/>
      <c r="S23" s="210"/>
      <c r="T23" s="211"/>
    </row>
    <row r="24" spans="1:20" ht="285" customHeight="1" thickBot="1">
      <c r="A24" s="214" t="s">
        <v>72</v>
      </c>
      <c r="B24" s="215"/>
      <c r="C24" s="215"/>
      <c r="D24" s="215"/>
      <c r="E24" s="215"/>
      <c r="F24" s="215"/>
      <c r="G24" s="215"/>
      <c r="H24" s="215"/>
      <c r="I24" s="215"/>
      <c r="J24" s="215"/>
      <c r="K24" s="215"/>
      <c r="L24" s="215"/>
      <c r="M24" s="215"/>
      <c r="N24" s="215"/>
      <c r="O24" s="215"/>
      <c r="P24" s="215"/>
      <c r="Q24" s="215"/>
      <c r="R24" s="215"/>
      <c r="S24" s="215"/>
      <c r="T24" s="216"/>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13" t="s">
        <v>64</v>
      </c>
      <c r="B26" s="213"/>
      <c r="C26" s="213"/>
      <c r="D26" s="213"/>
      <c r="E26" s="213"/>
      <c r="F26" s="213"/>
      <c r="G26" s="213"/>
      <c r="H26" s="213"/>
      <c r="I26" s="213"/>
      <c r="J26" s="213"/>
      <c r="K26" s="213"/>
      <c r="L26" s="213"/>
      <c r="M26" s="213"/>
      <c r="N26" s="213"/>
      <c r="O26" s="213"/>
      <c r="P26" s="213"/>
      <c r="Q26" s="213"/>
      <c r="R26" s="213"/>
      <c r="S26" s="213"/>
      <c r="T26" s="213"/>
    </row>
  </sheetData>
  <sheetProtection/>
  <mergeCells count="32">
    <mergeCell ref="O11:Q11"/>
    <mergeCell ref="R11:T11"/>
    <mergeCell ref="C11:E11"/>
    <mergeCell ref="F11:H11"/>
    <mergeCell ref="I11:K11"/>
    <mergeCell ref="L11:N11"/>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198" t="str">
        <f>'入力シート'!E6</f>
        <v>平成○○年○○月○○日</v>
      </c>
      <c r="M2" s="198"/>
      <c r="N2" s="198"/>
    </row>
    <row r="3" ht="54" customHeight="1"/>
    <row r="4" spans="1:14" ht="18" customHeight="1">
      <c r="A4" s="208" t="s">
        <v>3</v>
      </c>
      <c r="B4" s="208"/>
      <c r="C4" s="208"/>
      <c r="D4" s="208"/>
      <c r="E4" s="208"/>
      <c r="F4" s="208"/>
      <c r="G4" s="208"/>
      <c r="H4" s="208"/>
      <c r="I4" s="208"/>
      <c r="J4" s="208"/>
      <c r="K4" s="208"/>
      <c r="L4" s="208"/>
      <c r="M4" s="208"/>
      <c r="N4" s="208"/>
    </row>
    <row r="5" spans="1:14" ht="18" customHeight="1">
      <c r="A5" s="208" t="s">
        <v>29</v>
      </c>
      <c r="B5" s="208"/>
      <c r="C5" s="208"/>
      <c r="D5" s="208"/>
      <c r="E5" s="208"/>
      <c r="F5" s="208"/>
      <c r="G5" s="208"/>
      <c r="H5" s="208"/>
      <c r="I5" s="208"/>
      <c r="J5" s="208"/>
      <c r="K5" s="208"/>
      <c r="L5" s="208"/>
      <c r="M5" s="208"/>
      <c r="N5" s="208"/>
    </row>
    <row r="7" spans="1:14" ht="27" customHeight="1">
      <c r="A7" s="10" t="s">
        <v>5</v>
      </c>
      <c r="B7" s="202" t="str">
        <f>'入力シート'!E19</f>
        <v>白根保育園改築工事（建築工事）</v>
      </c>
      <c r="C7" s="202"/>
      <c r="D7" s="202"/>
      <c r="E7" s="202"/>
      <c r="F7" s="202"/>
      <c r="G7" s="202"/>
      <c r="H7" s="202"/>
      <c r="I7" s="202"/>
      <c r="J7" s="202"/>
      <c r="K7" s="202"/>
      <c r="L7" s="202"/>
      <c r="M7" s="202"/>
      <c r="N7" s="202"/>
    </row>
    <row r="8" spans="1:14" ht="27" customHeight="1">
      <c r="A8" s="10" t="s">
        <v>24</v>
      </c>
      <c r="B8" s="202" t="str">
        <f>'入力シート'!E7</f>
        <v>株式会社○○○○○○</v>
      </c>
      <c r="C8" s="202"/>
      <c r="D8" s="202"/>
      <c r="E8" s="202"/>
      <c r="F8" s="202"/>
      <c r="G8" s="202"/>
      <c r="H8" s="202"/>
      <c r="I8" s="202"/>
      <c r="J8" s="202"/>
      <c r="K8" s="202"/>
      <c r="L8" s="202"/>
      <c r="M8" s="202"/>
      <c r="N8" s="202"/>
    </row>
    <row r="9" ht="14.25" thickBot="1"/>
    <row r="10" spans="1:14" ht="54" customHeight="1" thickBot="1">
      <c r="A10" s="231" t="s">
        <v>73</v>
      </c>
      <c r="B10" s="232"/>
      <c r="C10" s="232"/>
      <c r="D10" s="232"/>
      <c r="E10" s="233" t="str">
        <f>IF('入力シート'!C28="適用",'入力シート'!E28,"今回工事ではこの項目を適用しません。")</f>
        <v>今回工事ではこの項目を適用しません。</v>
      </c>
      <c r="F10" s="234"/>
      <c r="G10" s="234"/>
      <c r="H10" s="234"/>
      <c r="I10" s="234"/>
      <c r="J10" s="234"/>
      <c r="K10" s="234"/>
      <c r="L10" s="234"/>
      <c r="M10" s="234"/>
      <c r="N10" s="235"/>
    </row>
    <row r="11" ht="14.25" thickBot="1"/>
    <row r="12" spans="1:14" ht="27" customHeight="1">
      <c r="A12" s="223" t="s">
        <v>74</v>
      </c>
      <c r="B12" s="218"/>
      <c r="C12" s="218"/>
      <c r="D12" s="218"/>
      <c r="E12" s="218"/>
      <c r="F12" s="218"/>
      <c r="G12" s="218"/>
      <c r="H12" s="218"/>
      <c r="I12" s="218"/>
      <c r="J12" s="218"/>
      <c r="K12" s="218"/>
      <c r="L12" s="218"/>
      <c r="M12" s="218"/>
      <c r="N12" s="224"/>
    </row>
    <row r="13" spans="1:14" ht="27" customHeight="1">
      <c r="A13" s="225"/>
      <c r="B13" s="226"/>
      <c r="C13" s="226"/>
      <c r="D13" s="226"/>
      <c r="E13" s="226"/>
      <c r="F13" s="226"/>
      <c r="G13" s="226"/>
      <c r="H13" s="226"/>
      <c r="I13" s="226"/>
      <c r="J13" s="226"/>
      <c r="K13" s="226"/>
      <c r="L13" s="226"/>
      <c r="M13" s="226"/>
      <c r="N13" s="227"/>
    </row>
    <row r="14" spans="1:14" ht="27" customHeight="1">
      <c r="A14" s="222"/>
      <c r="B14" s="220"/>
      <c r="C14" s="220"/>
      <c r="D14" s="220"/>
      <c r="E14" s="220"/>
      <c r="F14" s="220"/>
      <c r="G14" s="220"/>
      <c r="H14" s="220"/>
      <c r="I14" s="220"/>
      <c r="J14" s="220"/>
      <c r="K14" s="220"/>
      <c r="L14" s="220"/>
      <c r="M14" s="220"/>
      <c r="N14" s="221"/>
    </row>
    <row r="15" spans="1:14" ht="27" customHeight="1">
      <c r="A15" s="222"/>
      <c r="B15" s="220"/>
      <c r="C15" s="220"/>
      <c r="D15" s="220"/>
      <c r="E15" s="220"/>
      <c r="F15" s="220"/>
      <c r="G15" s="220"/>
      <c r="H15" s="220"/>
      <c r="I15" s="220"/>
      <c r="J15" s="220"/>
      <c r="K15" s="220"/>
      <c r="L15" s="220"/>
      <c r="M15" s="220"/>
      <c r="N15" s="221"/>
    </row>
    <row r="16" spans="1:14" ht="27" customHeight="1">
      <c r="A16" s="222"/>
      <c r="B16" s="220"/>
      <c r="C16" s="220"/>
      <c r="D16" s="220"/>
      <c r="E16" s="220"/>
      <c r="F16" s="220"/>
      <c r="G16" s="220"/>
      <c r="H16" s="220"/>
      <c r="I16" s="220"/>
      <c r="J16" s="220"/>
      <c r="K16" s="220"/>
      <c r="L16" s="220"/>
      <c r="M16" s="220"/>
      <c r="N16" s="221"/>
    </row>
    <row r="17" spans="1:14" ht="27" customHeight="1">
      <c r="A17" s="222"/>
      <c r="B17" s="220"/>
      <c r="C17" s="220"/>
      <c r="D17" s="220"/>
      <c r="E17" s="220"/>
      <c r="F17" s="220"/>
      <c r="G17" s="220"/>
      <c r="H17" s="220"/>
      <c r="I17" s="220"/>
      <c r="J17" s="220"/>
      <c r="K17" s="220"/>
      <c r="L17" s="220"/>
      <c r="M17" s="220"/>
      <c r="N17" s="221"/>
    </row>
    <row r="18" spans="1:14" ht="27" customHeight="1">
      <c r="A18" s="222"/>
      <c r="B18" s="220"/>
      <c r="C18" s="220"/>
      <c r="D18" s="220"/>
      <c r="E18" s="220"/>
      <c r="F18" s="220"/>
      <c r="G18" s="220"/>
      <c r="H18" s="220"/>
      <c r="I18" s="220"/>
      <c r="J18" s="220"/>
      <c r="K18" s="220"/>
      <c r="L18" s="220"/>
      <c r="M18" s="220"/>
      <c r="N18" s="221"/>
    </row>
    <row r="19" spans="1:14" ht="27" customHeight="1">
      <c r="A19" s="222"/>
      <c r="B19" s="220"/>
      <c r="C19" s="220"/>
      <c r="D19" s="220"/>
      <c r="E19" s="220"/>
      <c r="F19" s="220"/>
      <c r="G19" s="220"/>
      <c r="H19" s="220"/>
      <c r="I19" s="220"/>
      <c r="J19" s="220"/>
      <c r="K19" s="220"/>
      <c r="L19" s="220"/>
      <c r="M19" s="220"/>
      <c r="N19" s="221"/>
    </row>
    <row r="20" spans="1:14" ht="27" customHeight="1">
      <c r="A20" s="222"/>
      <c r="B20" s="220"/>
      <c r="C20" s="220"/>
      <c r="D20" s="220"/>
      <c r="E20" s="220"/>
      <c r="F20" s="220"/>
      <c r="G20" s="220"/>
      <c r="H20" s="220"/>
      <c r="I20" s="220"/>
      <c r="J20" s="220"/>
      <c r="K20" s="220"/>
      <c r="L20" s="220"/>
      <c r="M20" s="220"/>
      <c r="N20" s="221"/>
    </row>
    <row r="21" spans="1:14" ht="27" customHeight="1">
      <c r="A21" s="222"/>
      <c r="B21" s="220"/>
      <c r="C21" s="220"/>
      <c r="D21" s="220"/>
      <c r="E21" s="220"/>
      <c r="F21" s="220"/>
      <c r="G21" s="220"/>
      <c r="H21" s="220"/>
      <c r="I21" s="220"/>
      <c r="J21" s="220"/>
      <c r="K21" s="220"/>
      <c r="L21" s="220"/>
      <c r="M21" s="220"/>
      <c r="N21" s="221"/>
    </row>
    <row r="22" spans="1:14" ht="27" customHeight="1">
      <c r="A22" s="222"/>
      <c r="B22" s="220"/>
      <c r="C22" s="220"/>
      <c r="D22" s="220"/>
      <c r="E22" s="220"/>
      <c r="F22" s="220"/>
      <c r="G22" s="220"/>
      <c r="H22" s="220"/>
      <c r="I22" s="220"/>
      <c r="J22" s="220"/>
      <c r="K22" s="220"/>
      <c r="L22" s="220"/>
      <c r="M22" s="220"/>
      <c r="N22" s="221"/>
    </row>
    <row r="23" spans="1:14" ht="27" customHeight="1">
      <c r="A23" s="222"/>
      <c r="B23" s="220"/>
      <c r="C23" s="220"/>
      <c r="D23" s="220"/>
      <c r="E23" s="220"/>
      <c r="F23" s="220"/>
      <c r="G23" s="220"/>
      <c r="H23" s="220"/>
      <c r="I23" s="220"/>
      <c r="J23" s="220"/>
      <c r="K23" s="220"/>
      <c r="L23" s="220"/>
      <c r="M23" s="220"/>
      <c r="N23" s="221"/>
    </row>
    <row r="24" spans="1:14" ht="27" customHeight="1">
      <c r="A24" s="222"/>
      <c r="B24" s="220"/>
      <c r="C24" s="220"/>
      <c r="D24" s="220"/>
      <c r="E24" s="220"/>
      <c r="F24" s="220"/>
      <c r="G24" s="220"/>
      <c r="H24" s="220"/>
      <c r="I24" s="220"/>
      <c r="J24" s="220"/>
      <c r="K24" s="220"/>
      <c r="L24" s="220"/>
      <c r="M24" s="220"/>
      <c r="N24" s="221"/>
    </row>
    <row r="25" spans="1:14" ht="27" customHeight="1">
      <c r="A25" s="222"/>
      <c r="B25" s="220"/>
      <c r="C25" s="220"/>
      <c r="D25" s="220"/>
      <c r="E25" s="220"/>
      <c r="F25" s="220"/>
      <c r="G25" s="220"/>
      <c r="H25" s="220"/>
      <c r="I25" s="220"/>
      <c r="J25" s="220"/>
      <c r="K25" s="220"/>
      <c r="L25" s="220"/>
      <c r="M25" s="220"/>
      <c r="N25" s="221"/>
    </row>
    <row r="26" spans="1:14" ht="27" customHeight="1">
      <c r="A26" s="222"/>
      <c r="B26" s="220"/>
      <c r="C26" s="220"/>
      <c r="D26" s="220"/>
      <c r="E26" s="220"/>
      <c r="F26" s="220"/>
      <c r="G26" s="220"/>
      <c r="H26" s="220"/>
      <c r="I26" s="220"/>
      <c r="J26" s="220"/>
      <c r="K26" s="220"/>
      <c r="L26" s="220"/>
      <c r="M26" s="220"/>
      <c r="N26" s="221"/>
    </row>
    <row r="27" spans="1:14" ht="27" customHeight="1">
      <c r="A27" s="222"/>
      <c r="B27" s="220"/>
      <c r="C27" s="220"/>
      <c r="D27" s="220"/>
      <c r="E27" s="220"/>
      <c r="F27" s="220"/>
      <c r="G27" s="220"/>
      <c r="H27" s="220"/>
      <c r="I27" s="220"/>
      <c r="J27" s="220"/>
      <c r="K27" s="220"/>
      <c r="L27" s="220"/>
      <c r="M27" s="220"/>
      <c r="N27" s="221"/>
    </row>
    <row r="28" spans="1:14" ht="27" customHeight="1">
      <c r="A28" s="222"/>
      <c r="B28" s="220"/>
      <c r="C28" s="220"/>
      <c r="D28" s="220"/>
      <c r="E28" s="220"/>
      <c r="F28" s="220"/>
      <c r="G28" s="220"/>
      <c r="H28" s="220"/>
      <c r="I28" s="220"/>
      <c r="J28" s="220"/>
      <c r="K28" s="220"/>
      <c r="L28" s="220"/>
      <c r="M28" s="220"/>
      <c r="N28" s="221"/>
    </row>
    <row r="29" spans="1:14" ht="27" customHeight="1">
      <c r="A29" s="222"/>
      <c r="B29" s="220"/>
      <c r="C29" s="220"/>
      <c r="D29" s="220"/>
      <c r="E29" s="220"/>
      <c r="F29" s="220"/>
      <c r="G29" s="220"/>
      <c r="H29" s="220"/>
      <c r="I29" s="220"/>
      <c r="J29" s="220"/>
      <c r="K29" s="220"/>
      <c r="L29" s="220"/>
      <c r="M29" s="220"/>
      <c r="N29" s="221"/>
    </row>
    <row r="30" spans="1:14" ht="27" customHeight="1">
      <c r="A30" s="222"/>
      <c r="B30" s="220"/>
      <c r="C30" s="220"/>
      <c r="D30" s="220"/>
      <c r="E30" s="220"/>
      <c r="F30" s="220"/>
      <c r="G30" s="220"/>
      <c r="H30" s="220"/>
      <c r="I30" s="220"/>
      <c r="J30" s="220"/>
      <c r="K30" s="220"/>
      <c r="L30" s="220"/>
      <c r="M30" s="220"/>
      <c r="N30" s="221"/>
    </row>
    <row r="31" spans="1:14" ht="27" customHeight="1">
      <c r="A31" s="222"/>
      <c r="B31" s="220"/>
      <c r="C31" s="220"/>
      <c r="D31" s="220"/>
      <c r="E31" s="220"/>
      <c r="F31" s="220"/>
      <c r="G31" s="220"/>
      <c r="H31" s="220"/>
      <c r="I31" s="220"/>
      <c r="J31" s="220"/>
      <c r="K31" s="220"/>
      <c r="L31" s="220"/>
      <c r="M31" s="220"/>
      <c r="N31" s="221"/>
    </row>
    <row r="32" spans="1:14" ht="27" customHeight="1">
      <c r="A32" s="222"/>
      <c r="B32" s="220"/>
      <c r="C32" s="220"/>
      <c r="D32" s="220"/>
      <c r="E32" s="220"/>
      <c r="F32" s="220"/>
      <c r="G32" s="220"/>
      <c r="H32" s="220"/>
      <c r="I32" s="220"/>
      <c r="J32" s="220"/>
      <c r="K32" s="220"/>
      <c r="L32" s="220"/>
      <c r="M32" s="220"/>
      <c r="N32" s="221"/>
    </row>
    <row r="33" spans="1:14" ht="27" customHeight="1">
      <c r="A33" s="222"/>
      <c r="B33" s="220"/>
      <c r="C33" s="220"/>
      <c r="D33" s="220"/>
      <c r="E33" s="220"/>
      <c r="F33" s="220"/>
      <c r="G33" s="220"/>
      <c r="H33" s="220"/>
      <c r="I33" s="220"/>
      <c r="J33" s="220"/>
      <c r="K33" s="220"/>
      <c r="L33" s="220"/>
      <c r="M33" s="220"/>
      <c r="N33" s="221"/>
    </row>
    <row r="34" spans="1:14" ht="27" customHeight="1">
      <c r="A34" s="222"/>
      <c r="B34" s="220"/>
      <c r="C34" s="220"/>
      <c r="D34" s="220"/>
      <c r="E34" s="220"/>
      <c r="F34" s="220"/>
      <c r="G34" s="220"/>
      <c r="H34" s="220"/>
      <c r="I34" s="220"/>
      <c r="J34" s="220"/>
      <c r="K34" s="220"/>
      <c r="L34" s="220"/>
      <c r="M34" s="220"/>
      <c r="N34" s="221"/>
    </row>
    <row r="35" spans="1:14" ht="27" customHeight="1" thickBot="1">
      <c r="A35" s="230"/>
      <c r="B35" s="228"/>
      <c r="C35" s="228"/>
      <c r="D35" s="228"/>
      <c r="E35" s="228"/>
      <c r="F35" s="228"/>
      <c r="G35" s="228"/>
      <c r="H35" s="228"/>
      <c r="I35" s="228"/>
      <c r="J35" s="228"/>
      <c r="K35" s="228"/>
      <c r="L35" s="228"/>
      <c r="M35" s="228"/>
      <c r="N35" s="229"/>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34:N34"/>
    <mergeCell ref="E33:N33"/>
    <mergeCell ref="A10:D10"/>
    <mergeCell ref="E10:N10"/>
    <mergeCell ref="A18:D18"/>
    <mergeCell ref="A21:D21"/>
    <mergeCell ref="A20:D20"/>
    <mergeCell ref="E18:N18"/>
    <mergeCell ref="A19:D19"/>
    <mergeCell ref="E19:N19"/>
    <mergeCell ref="A5:N5"/>
    <mergeCell ref="E13:N13"/>
    <mergeCell ref="E35:N35"/>
    <mergeCell ref="E30:N30"/>
    <mergeCell ref="A35:D35"/>
    <mergeCell ref="A31:D31"/>
    <mergeCell ref="A32:D32"/>
    <mergeCell ref="A30:D30"/>
    <mergeCell ref="A34:D34"/>
    <mergeCell ref="A33:D33"/>
    <mergeCell ref="A22:D22"/>
    <mergeCell ref="E22:N22"/>
    <mergeCell ref="L2:N2"/>
    <mergeCell ref="A14:D14"/>
    <mergeCell ref="E14:N14"/>
    <mergeCell ref="A15:D15"/>
    <mergeCell ref="E15:N15"/>
    <mergeCell ref="B8:N8"/>
    <mergeCell ref="B7:N7"/>
    <mergeCell ref="A4:N4"/>
    <mergeCell ref="A12:N12"/>
    <mergeCell ref="E17:N17"/>
    <mergeCell ref="A13:D13"/>
    <mergeCell ref="A16:D16"/>
    <mergeCell ref="E20:N20"/>
    <mergeCell ref="E21:N21"/>
    <mergeCell ref="E16:N16"/>
    <mergeCell ref="A17:D17"/>
    <mergeCell ref="E23:N23"/>
    <mergeCell ref="E24:N24"/>
    <mergeCell ref="E25:N25"/>
    <mergeCell ref="A23:D23"/>
    <mergeCell ref="A24:D24"/>
    <mergeCell ref="A25:D25"/>
    <mergeCell ref="E26:N26"/>
    <mergeCell ref="A26:D26"/>
    <mergeCell ref="A27:D27"/>
    <mergeCell ref="A28:D28"/>
    <mergeCell ref="A29:D29"/>
    <mergeCell ref="E32:N32"/>
    <mergeCell ref="E27:N27"/>
    <mergeCell ref="E28:N28"/>
    <mergeCell ref="E29:N29"/>
    <mergeCell ref="E31:N31"/>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198" t="str">
        <f>'入力シート'!E6</f>
        <v>平成○○年○○月○○日</v>
      </c>
      <c r="M2" s="198"/>
      <c r="N2" s="198"/>
    </row>
    <row r="3" ht="54" customHeight="1"/>
    <row r="4" spans="1:14" ht="18" customHeight="1">
      <c r="A4" s="208" t="s">
        <v>3</v>
      </c>
      <c r="B4" s="208"/>
      <c r="C4" s="208"/>
      <c r="D4" s="208"/>
      <c r="E4" s="208"/>
      <c r="F4" s="208"/>
      <c r="G4" s="208"/>
      <c r="H4" s="208"/>
      <c r="I4" s="208"/>
      <c r="J4" s="208"/>
      <c r="K4" s="208"/>
      <c r="L4" s="208"/>
      <c r="M4" s="208"/>
      <c r="N4" s="208"/>
    </row>
    <row r="5" spans="1:14" ht="18" customHeight="1">
      <c r="A5" s="208" t="s">
        <v>32</v>
      </c>
      <c r="B5" s="208"/>
      <c r="C5" s="208"/>
      <c r="D5" s="208"/>
      <c r="E5" s="208"/>
      <c r="F5" s="208"/>
      <c r="G5" s="208"/>
      <c r="H5" s="208"/>
      <c r="I5" s="208"/>
      <c r="J5" s="208"/>
      <c r="K5" s="208"/>
      <c r="L5" s="208"/>
      <c r="M5" s="208"/>
      <c r="N5" s="208"/>
    </row>
    <row r="7" spans="1:14" ht="27" customHeight="1">
      <c r="A7" s="10" t="s">
        <v>5</v>
      </c>
      <c r="B7" s="202" t="str">
        <f>'入力シート'!E19</f>
        <v>白根保育園改築工事（建築工事）</v>
      </c>
      <c r="C7" s="202"/>
      <c r="D7" s="202"/>
      <c r="E7" s="202"/>
      <c r="F7" s="202"/>
      <c r="G7" s="202"/>
      <c r="H7" s="202"/>
      <c r="I7" s="202"/>
      <c r="J7" s="202"/>
      <c r="K7" s="202"/>
      <c r="L7" s="202"/>
      <c r="M7" s="202"/>
      <c r="N7" s="202"/>
    </row>
    <row r="8" spans="1:14" ht="27" customHeight="1">
      <c r="A8" s="10" t="s">
        <v>24</v>
      </c>
      <c r="B8" s="202" t="str">
        <f>'入力シート'!E7</f>
        <v>株式会社○○○○○○</v>
      </c>
      <c r="C8" s="202"/>
      <c r="D8" s="202"/>
      <c r="E8" s="202"/>
      <c r="F8" s="202"/>
      <c r="G8" s="202"/>
      <c r="H8" s="202"/>
      <c r="I8" s="202"/>
      <c r="J8" s="202"/>
      <c r="K8" s="202"/>
      <c r="L8" s="202"/>
      <c r="M8" s="202"/>
      <c r="N8" s="202"/>
    </row>
    <row r="9" ht="14.25" thickBot="1"/>
    <row r="10" spans="1:14" ht="54" customHeight="1" thickBot="1">
      <c r="A10" s="231" t="s">
        <v>73</v>
      </c>
      <c r="B10" s="232"/>
      <c r="C10" s="232"/>
      <c r="D10" s="232"/>
      <c r="E10" s="233" t="str">
        <f>IF('入力シート'!C29="適用",'入力シート'!E29,"今回工事ではこの項目を適用しません。")</f>
        <v>狭小敷地における円滑な作業のための施工計画について</v>
      </c>
      <c r="F10" s="234"/>
      <c r="G10" s="234"/>
      <c r="H10" s="234"/>
      <c r="I10" s="234"/>
      <c r="J10" s="234"/>
      <c r="K10" s="234"/>
      <c r="L10" s="234"/>
      <c r="M10" s="234"/>
      <c r="N10" s="235"/>
    </row>
    <row r="11" ht="14.25" thickBot="1"/>
    <row r="12" spans="1:14" ht="27" customHeight="1">
      <c r="A12" s="223" t="s">
        <v>75</v>
      </c>
      <c r="B12" s="218"/>
      <c r="C12" s="218"/>
      <c r="D12" s="218"/>
      <c r="E12" s="218"/>
      <c r="F12" s="218"/>
      <c r="G12" s="218"/>
      <c r="H12" s="218"/>
      <c r="I12" s="218"/>
      <c r="J12" s="218"/>
      <c r="K12" s="218"/>
      <c r="L12" s="218"/>
      <c r="M12" s="218"/>
      <c r="N12" s="224"/>
    </row>
    <row r="13" spans="1:14" ht="27" customHeight="1">
      <c r="A13" s="225"/>
      <c r="B13" s="226"/>
      <c r="C13" s="226"/>
      <c r="D13" s="226"/>
      <c r="E13" s="226"/>
      <c r="F13" s="226"/>
      <c r="G13" s="226"/>
      <c r="H13" s="226"/>
      <c r="I13" s="226"/>
      <c r="J13" s="226"/>
      <c r="K13" s="226"/>
      <c r="L13" s="226"/>
      <c r="M13" s="226"/>
      <c r="N13" s="227"/>
    </row>
    <row r="14" spans="1:14" ht="27" customHeight="1">
      <c r="A14" s="222"/>
      <c r="B14" s="220"/>
      <c r="C14" s="220"/>
      <c r="D14" s="220"/>
      <c r="E14" s="220"/>
      <c r="F14" s="220"/>
      <c r="G14" s="220"/>
      <c r="H14" s="220"/>
      <c r="I14" s="220"/>
      <c r="J14" s="220"/>
      <c r="K14" s="220"/>
      <c r="L14" s="220"/>
      <c r="M14" s="220"/>
      <c r="N14" s="221"/>
    </row>
    <row r="15" spans="1:14" ht="27" customHeight="1">
      <c r="A15" s="222"/>
      <c r="B15" s="220"/>
      <c r="C15" s="220"/>
      <c r="D15" s="220"/>
      <c r="E15" s="220"/>
      <c r="F15" s="220"/>
      <c r="G15" s="220"/>
      <c r="H15" s="220"/>
      <c r="I15" s="220"/>
      <c r="J15" s="220"/>
      <c r="K15" s="220"/>
      <c r="L15" s="220"/>
      <c r="M15" s="220"/>
      <c r="N15" s="221"/>
    </row>
    <row r="16" spans="1:14" ht="27" customHeight="1">
      <c r="A16" s="222"/>
      <c r="B16" s="220"/>
      <c r="C16" s="220"/>
      <c r="D16" s="220"/>
      <c r="E16" s="220"/>
      <c r="F16" s="220"/>
      <c r="G16" s="220"/>
      <c r="H16" s="220"/>
      <c r="I16" s="220"/>
      <c r="J16" s="220"/>
      <c r="K16" s="220"/>
      <c r="L16" s="220"/>
      <c r="M16" s="220"/>
      <c r="N16" s="221"/>
    </row>
    <row r="17" spans="1:14" ht="27" customHeight="1">
      <c r="A17" s="222"/>
      <c r="B17" s="220"/>
      <c r="C17" s="220"/>
      <c r="D17" s="220"/>
      <c r="E17" s="220"/>
      <c r="F17" s="220"/>
      <c r="G17" s="220"/>
      <c r="H17" s="220"/>
      <c r="I17" s="220"/>
      <c r="J17" s="220"/>
      <c r="K17" s="220"/>
      <c r="L17" s="220"/>
      <c r="M17" s="220"/>
      <c r="N17" s="221"/>
    </row>
    <row r="18" spans="1:14" ht="27" customHeight="1">
      <c r="A18" s="222"/>
      <c r="B18" s="220"/>
      <c r="C18" s="220"/>
      <c r="D18" s="220"/>
      <c r="E18" s="220"/>
      <c r="F18" s="220"/>
      <c r="G18" s="220"/>
      <c r="H18" s="220"/>
      <c r="I18" s="220"/>
      <c r="J18" s="220"/>
      <c r="K18" s="220"/>
      <c r="L18" s="220"/>
      <c r="M18" s="220"/>
      <c r="N18" s="221"/>
    </row>
    <row r="19" spans="1:14" ht="27" customHeight="1">
      <c r="A19" s="222"/>
      <c r="B19" s="220"/>
      <c r="C19" s="220"/>
      <c r="D19" s="220"/>
      <c r="E19" s="220"/>
      <c r="F19" s="220"/>
      <c r="G19" s="220"/>
      <c r="H19" s="220"/>
      <c r="I19" s="220"/>
      <c r="J19" s="220"/>
      <c r="K19" s="220"/>
      <c r="L19" s="220"/>
      <c r="M19" s="220"/>
      <c r="N19" s="221"/>
    </row>
    <row r="20" spans="1:14" ht="27" customHeight="1">
      <c r="A20" s="222"/>
      <c r="B20" s="220"/>
      <c r="C20" s="220"/>
      <c r="D20" s="220"/>
      <c r="E20" s="220"/>
      <c r="F20" s="220"/>
      <c r="G20" s="220"/>
      <c r="H20" s="220"/>
      <c r="I20" s="220"/>
      <c r="J20" s="220"/>
      <c r="K20" s="220"/>
      <c r="L20" s="220"/>
      <c r="M20" s="220"/>
      <c r="N20" s="221"/>
    </row>
    <row r="21" spans="1:14" ht="27" customHeight="1">
      <c r="A21" s="222"/>
      <c r="B21" s="220"/>
      <c r="C21" s="220"/>
      <c r="D21" s="220"/>
      <c r="E21" s="220"/>
      <c r="F21" s="220"/>
      <c r="G21" s="220"/>
      <c r="H21" s="220"/>
      <c r="I21" s="220"/>
      <c r="J21" s="220"/>
      <c r="K21" s="220"/>
      <c r="L21" s="220"/>
      <c r="M21" s="220"/>
      <c r="N21" s="221"/>
    </row>
    <row r="22" spans="1:14" ht="27" customHeight="1">
      <c r="A22" s="222"/>
      <c r="B22" s="220"/>
      <c r="C22" s="220"/>
      <c r="D22" s="220"/>
      <c r="E22" s="220"/>
      <c r="F22" s="220"/>
      <c r="G22" s="220"/>
      <c r="H22" s="220"/>
      <c r="I22" s="220"/>
      <c r="J22" s="220"/>
      <c r="K22" s="220"/>
      <c r="L22" s="220"/>
      <c r="M22" s="220"/>
      <c r="N22" s="221"/>
    </row>
    <row r="23" spans="1:14" ht="27" customHeight="1">
      <c r="A23" s="222"/>
      <c r="B23" s="220"/>
      <c r="C23" s="220"/>
      <c r="D23" s="220"/>
      <c r="E23" s="220"/>
      <c r="F23" s="220"/>
      <c r="G23" s="220"/>
      <c r="H23" s="220"/>
      <c r="I23" s="220"/>
      <c r="J23" s="220"/>
      <c r="K23" s="220"/>
      <c r="L23" s="220"/>
      <c r="M23" s="220"/>
      <c r="N23" s="221"/>
    </row>
    <row r="24" spans="1:14" ht="27" customHeight="1">
      <c r="A24" s="222"/>
      <c r="B24" s="220"/>
      <c r="C24" s="220"/>
      <c r="D24" s="220"/>
      <c r="E24" s="220"/>
      <c r="F24" s="220"/>
      <c r="G24" s="220"/>
      <c r="H24" s="220"/>
      <c r="I24" s="220"/>
      <c r="J24" s="220"/>
      <c r="K24" s="220"/>
      <c r="L24" s="220"/>
      <c r="M24" s="220"/>
      <c r="N24" s="221"/>
    </row>
    <row r="25" spans="1:14" ht="27" customHeight="1">
      <c r="A25" s="222"/>
      <c r="B25" s="220"/>
      <c r="C25" s="220"/>
      <c r="D25" s="220"/>
      <c r="E25" s="220"/>
      <c r="F25" s="220"/>
      <c r="G25" s="220"/>
      <c r="H25" s="220"/>
      <c r="I25" s="220"/>
      <c r="J25" s="220"/>
      <c r="K25" s="220"/>
      <c r="L25" s="220"/>
      <c r="M25" s="220"/>
      <c r="N25" s="221"/>
    </row>
    <row r="26" spans="1:14" ht="27" customHeight="1">
      <c r="A26" s="222"/>
      <c r="B26" s="220"/>
      <c r="C26" s="220"/>
      <c r="D26" s="220"/>
      <c r="E26" s="220"/>
      <c r="F26" s="220"/>
      <c r="G26" s="220"/>
      <c r="H26" s="220"/>
      <c r="I26" s="220"/>
      <c r="J26" s="220"/>
      <c r="K26" s="220"/>
      <c r="L26" s="220"/>
      <c r="M26" s="220"/>
      <c r="N26" s="221"/>
    </row>
    <row r="27" spans="1:14" ht="27" customHeight="1">
      <c r="A27" s="222"/>
      <c r="B27" s="220"/>
      <c r="C27" s="220"/>
      <c r="D27" s="220"/>
      <c r="E27" s="220"/>
      <c r="F27" s="220"/>
      <c r="G27" s="220"/>
      <c r="H27" s="220"/>
      <c r="I27" s="220"/>
      <c r="J27" s="220"/>
      <c r="K27" s="220"/>
      <c r="L27" s="220"/>
      <c r="M27" s="220"/>
      <c r="N27" s="221"/>
    </row>
    <row r="28" spans="1:14" ht="27" customHeight="1">
      <c r="A28" s="222"/>
      <c r="B28" s="220"/>
      <c r="C28" s="220"/>
      <c r="D28" s="220"/>
      <c r="E28" s="220"/>
      <c r="F28" s="220"/>
      <c r="G28" s="220"/>
      <c r="H28" s="220"/>
      <c r="I28" s="220"/>
      <c r="J28" s="220"/>
      <c r="K28" s="220"/>
      <c r="L28" s="220"/>
      <c r="M28" s="220"/>
      <c r="N28" s="221"/>
    </row>
    <row r="29" spans="1:14" ht="27" customHeight="1">
      <c r="A29" s="222"/>
      <c r="B29" s="220"/>
      <c r="C29" s="220"/>
      <c r="D29" s="220"/>
      <c r="E29" s="220"/>
      <c r="F29" s="220"/>
      <c r="G29" s="220"/>
      <c r="H29" s="220"/>
      <c r="I29" s="220"/>
      <c r="J29" s="220"/>
      <c r="K29" s="220"/>
      <c r="L29" s="220"/>
      <c r="M29" s="220"/>
      <c r="N29" s="221"/>
    </row>
    <row r="30" spans="1:14" ht="27" customHeight="1">
      <c r="A30" s="222"/>
      <c r="B30" s="220"/>
      <c r="C30" s="220"/>
      <c r="D30" s="220"/>
      <c r="E30" s="220"/>
      <c r="F30" s="220"/>
      <c r="G30" s="220"/>
      <c r="H30" s="220"/>
      <c r="I30" s="220"/>
      <c r="J30" s="220"/>
      <c r="K30" s="220"/>
      <c r="L30" s="220"/>
      <c r="M30" s="220"/>
      <c r="N30" s="221"/>
    </row>
    <row r="31" spans="1:14" ht="27" customHeight="1">
      <c r="A31" s="222"/>
      <c r="B31" s="220"/>
      <c r="C31" s="220"/>
      <c r="D31" s="220"/>
      <c r="E31" s="220"/>
      <c r="F31" s="220"/>
      <c r="G31" s="220"/>
      <c r="H31" s="220"/>
      <c r="I31" s="220"/>
      <c r="J31" s="220"/>
      <c r="K31" s="220"/>
      <c r="L31" s="220"/>
      <c r="M31" s="220"/>
      <c r="N31" s="221"/>
    </row>
    <row r="32" spans="1:14" ht="27" customHeight="1">
      <c r="A32" s="222"/>
      <c r="B32" s="220"/>
      <c r="C32" s="220"/>
      <c r="D32" s="220"/>
      <c r="E32" s="220"/>
      <c r="F32" s="220"/>
      <c r="G32" s="220"/>
      <c r="H32" s="220"/>
      <c r="I32" s="220"/>
      <c r="J32" s="220"/>
      <c r="K32" s="220"/>
      <c r="L32" s="220"/>
      <c r="M32" s="220"/>
      <c r="N32" s="221"/>
    </row>
    <row r="33" spans="1:14" ht="27" customHeight="1">
      <c r="A33" s="222"/>
      <c r="B33" s="220"/>
      <c r="C33" s="220"/>
      <c r="D33" s="220"/>
      <c r="E33" s="220"/>
      <c r="F33" s="220"/>
      <c r="G33" s="220"/>
      <c r="H33" s="220"/>
      <c r="I33" s="220"/>
      <c r="J33" s="220"/>
      <c r="K33" s="220"/>
      <c r="L33" s="220"/>
      <c r="M33" s="220"/>
      <c r="N33" s="221"/>
    </row>
    <row r="34" spans="1:14" ht="27" customHeight="1">
      <c r="A34" s="222"/>
      <c r="B34" s="220"/>
      <c r="C34" s="220"/>
      <c r="D34" s="220"/>
      <c r="E34" s="220"/>
      <c r="F34" s="220"/>
      <c r="G34" s="220"/>
      <c r="H34" s="220"/>
      <c r="I34" s="220"/>
      <c r="J34" s="220"/>
      <c r="K34" s="220"/>
      <c r="L34" s="220"/>
      <c r="M34" s="220"/>
      <c r="N34" s="221"/>
    </row>
    <row r="35" spans="1:14" ht="27" customHeight="1" thickBot="1">
      <c r="A35" s="230"/>
      <c r="B35" s="228"/>
      <c r="C35" s="228"/>
      <c r="D35" s="228"/>
      <c r="E35" s="228"/>
      <c r="F35" s="228"/>
      <c r="G35" s="228"/>
      <c r="H35" s="228"/>
      <c r="I35" s="228"/>
      <c r="J35" s="228"/>
      <c r="K35" s="228"/>
      <c r="L35" s="228"/>
      <c r="M35" s="228"/>
      <c r="N35" s="229"/>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18:N18"/>
    <mergeCell ref="A19:D19"/>
    <mergeCell ref="E19:N19"/>
    <mergeCell ref="A23:D23"/>
    <mergeCell ref="A22:D22"/>
    <mergeCell ref="E22:N22"/>
    <mergeCell ref="E20:N20"/>
    <mergeCell ref="E21:N21"/>
    <mergeCell ref="A18:D18"/>
    <mergeCell ref="A21:D21"/>
    <mergeCell ref="E10:N10"/>
    <mergeCell ref="A12:N12"/>
    <mergeCell ref="A17:D17"/>
    <mergeCell ref="E13:N13"/>
    <mergeCell ref="E16:N16"/>
    <mergeCell ref="E17:N17"/>
    <mergeCell ref="A13:D13"/>
    <mergeCell ref="A16:D16"/>
    <mergeCell ref="L2:N2"/>
    <mergeCell ref="A14:D14"/>
    <mergeCell ref="E14:N14"/>
    <mergeCell ref="A15:D15"/>
    <mergeCell ref="E15:N15"/>
    <mergeCell ref="B8:N8"/>
    <mergeCell ref="B7:N7"/>
    <mergeCell ref="A4:N4"/>
    <mergeCell ref="A5:N5"/>
    <mergeCell ref="A10:D10"/>
    <mergeCell ref="E24:N24"/>
    <mergeCell ref="E25:N25"/>
    <mergeCell ref="A35:D35"/>
    <mergeCell ref="A27:D27"/>
    <mergeCell ref="A30:D30"/>
    <mergeCell ref="A31:D31"/>
    <mergeCell ref="A33:D33"/>
    <mergeCell ref="A34:D34"/>
    <mergeCell ref="A29:D29"/>
    <mergeCell ref="A32:D32"/>
    <mergeCell ref="E35:N35"/>
    <mergeCell ref="E27:N27"/>
    <mergeCell ref="E31:N31"/>
    <mergeCell ref="E34:N34"/>
    <mergeCell ref="E33:N33"/>
    <mergeCell ref="E32:N32"/>
    <mergeCell ref="E30:N30"/>
    <mergeCell ref="A28:D28"/>
    <mergeCell ref="E28:N28"/>
    <mergeCell ref="E26:N26"/>
    <mergeCell ref="A20:D20"/>
    <mergeCell ref="A26:D26"/>
    <mergeCell ref="A24:D24"/>
    <mergeCell ref="A25:D25"/>
    <mergeCell ref="E23:N23"/>
    <mergeCell ref="E29:N29"/>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198" t="str">
        <f>'入力シート'!E6</f>
        <v>平成○○年○○月○○日</v>
      </c>
      <c r="M2" s="198"/>
      <c r="N2" s="198"/>
    </row>
    <row r="3" ht="54" customHeight="1"/>
    <row r="4" spans="1:14" ht="18" customHeight="1">
      <c r="A4" s="208" t="s">
        <v>3</v>
      </c>
      <c r="B4" s="208"/>
      <c r="C4" s="208"/>
      <c r="D4" s="208"/>
      <c r="E4" s="208"/>
      <c r="F4" s="208"/>
      <c r="G4" s="208"/>
      <c r="H4" s="208"/>
      <c r="I4" s="208"/>
      <c r="J4" s="208"/>
      <c r="K4" s="208"/>
      <c r="L4" s="208"/>
      <c r="M4" s="208"/>
      <c r="N4" s="208"/>
    </row>
    <row r="5" spans="1:14" ht="18" customHeight="1">
      <c r="A5" s="208" t="s">
        <v>35</v>
      </c>
      <c r="B5" s="208"/>
      <c r="C5" s="208"/>
      <c r="D5" s="208"/>
      <c r="E5" s="208"/>
      <c r="F5" s="208"/>
      <c r="G5" s="208"/>
      <c r="H5" s="208"/>
      <c r="I5" s="208"/>
      <c r="J5" s="208"/>
      <c r="K5" s="208"/>
      <c r="L5" s="208"/>
      <c r="M5" s="208"/>
      <c r="N5" s="208"/>
    </row>
    <row r="7" spans="1:14" ht="27" customHeight="1">
      <c r="A7" s="10" t="s">
        <v>5</v>
      </c>
      <c r="B7" s="202" t="str">
        <f>'入力シート'!E19</f>
        <v>白根保育園改築工事（建築工事）</v>
      </c>
      <c r="C7" s="202"/>
      <c r="D7" s="202"/>
      <c r="E7" s="202"/>
      <c r="F7" s="202"/>
      <c r="G7" s="202"/>
      <c r="H7" s="202"/>
      <c r="I7" s="202"/>
      <c r="J7" s="202"/>
      <c r="K7" s="202"/>
      <c r="L7" s="202"/>
      <c r="M7" s="202"/>
      <c r="N7" s="202"/>
    </row>
    <row r="8" spans="1:14" ht="27" customHeight="1">
      <c r="A8" s="10" t="s">
        <v>24</v>
      </c>
      <c r="B8" s="202" t="str">
        <f>'入力シート'!E7</f>
        <v>株式会社○○○○○○</v>
      </c>
      <c r="C8" s="202"/>
      <c r="D8" s="202"/>
      <c r="E8" s="202"/>
      <c r="F8" s="202"/>
      <c r="G8" s="202"/>
      <c r="H8" s="202"/>
      <c r="I8" s="202"/>
      <c r="J8" s="202"/>
      <c r="K8" s="202"/>
      <c r="L8" s="202"/>
      <c r="M8" s="202"/>
      <c r="N8" s="202"/>
    </row>
    <row r="9" ht="14.25" thickBot="1"/>
    <row r="10" spans="1:14" ht="54" customHeight="1" thickBot="1">
      <c r="A10" s="231" t="s">
        <v>73</v>
      </c>
      <c r="B10" s="232"/>
      <c r="C10" s="232"/>
      <c r="D10" s="232"/>
      <c r="E10" s="233" t="str">
        <f>IF('入力シート'!C30="適用",'入力シート'!E30,"今回工事ではこの項目を適用しません。")</f>
        <v>運営中の保育園を考慮した現場管理について</v>
      </c>
      <c r="F10" s="234"/>
      <c r="G10" s="234"/>
      <c r="H10" s="234"/>
      <c r="I10" s="234"/>
      <c r="J10" s="234"/>
      <c r="K10" s="234"/>
      <c r="L10" s="234"/>
      <c r="M10" s="234"/>
      <c r="N10" s="235"/>
    </row>
    <row r="11" ht="14.25" thickBot="1"/>
    <row r="12" spans="1:14" ht="27" customHeight="1">
      <c r="A12" s="223" t="s">
        <v>76</v>
      </c>
      <c r="B12" s="218"/>
      <c r="C12" s="218"/>
      <c r="D12" s="218"/>
      <c r="E12" s="218"/>
      <c r="F12" s="218"/>
      <c r="G12" s="218"/>
      <c r="H12" s="218"/>
      <c r="I12" s="218"/>
      <c r="J12" s="218"/>
      <c r="K12" s="218"/>
      <c r="L12" s="218"/>
      <c r="M12" s="218"/>
      <c r="N12" s="224"/>
    </row>
    <row r="13" spans="1:14" ht="27" customHeight="1">
      <c r="A13" s="225"/>
      <c r="B13" s="226"/>
      <c r="C13" s="226"/>
      <c r="D13" s="226"/>
      <c r="E13" s="226"/>
      <c r="F13" s="226"/>
      <c r="G13" s="226"/>
      <c r="H13" s="226"/>
      <c r="I13" s="226"/>
      <c r="J13" s="226"/>
      <c r="K13" s="226"/>
      <c r="L13" s="226"/>
      <c r="M13" s="226"/>
      <c r="N13" s="227"/>
    </row>
    <row r="14" spans="1:14" ht="27" customHeight="1">
      <c r="A14" s="222"/>
      <c r="B14" s="220"/>
      <c r="C14" s="220"/>
      <c r="D14" s="220"/>
      <c r="E14" s="220"/>
      <c r="F14" s="220"/>
      <c r="G14" s="220"/>
      <c r="H14" s="220"/>
      <c r="I14" s="220"/>
      <c r="J14" s="220"/>
      <c r="K14" s="220"/>
      <c r="L14" s="220"/>
      <c r="M14" s="220"/>
      <c r="N14" s="221"/>
    </row>
    <row r="15" spans="1:14" ht="27" customHeight="1">
      <c r="A15" s="222"/>
      <c r="B15" s="220"/>
      <c r="C15" s="220"/>
      <c r="D15" s="220"/>
      <c r="E15" s="220"/>
      <c r="F15" s="220"/>
      <c r="G15" s="220"/>
      <c r="H15" s="220"/>
      <c r="I15" s="220"/>
      <c r="J15" s="220"/>
      <c r="K15" s="220"/>
      <c r="L15" s="220"/>
      <c r="M15" s="220"/>
      <c r="N15" s="221"/>
    </row>
    <row r="16" spans="1:14" ht="27" customHeight="1">
      <c r="A16" s="222"/>
      <c r="B16" s="220"/>
      <c r="C16" s="220"/>
      <c r="D16" s="220"/>
      <c r="E16" s="220"/>
      <c r="F16" s="220"/>
      <c r="G16" s="220"/>
      <c r="H16" s="220"/>
      <c r="I16" s="220"/>
      <c r="J16" s="220"/>
      <c r="K16" s="220"/>
      <c r="L16" s="220"/>
      <c r="M16" s="220"/>
      <c r="N16" s="221"/>
    </row>
    <row r="17" spans="1:14" ht="27" customHeight="1">
      <c r="A17" s="222"/>
      <c r="B17" s="220"/>
      <c r="C17" s="220"/>
      <c r="D17" s="220"/>
      <c r="E17" s="220"/>
      <c r="F17" s="220"/>
      <c r="G17" s="220"/>
      <c r="H17" s="220"/>
      <c r="I17" s="220"/>
      <c r="J17" s="220"/>
      <c r="K17" s="220"/>
      <c r="L17" s="220"/>
      <c r="M17" s="220"/>
      <c r="N17" s="221"/>
    </row>
    <row r="18" spans="1:14" ht="27" customHeight="1">
      <c r="A18" s="222"/>
      <c r="B18" s="220"/>
      <c r="C18" s="220"/>
      <c r="D18" s="220"/>
      <c r="E18" s="220"/>
      <c r="F18" s="220"/>
      <c r="G18" s="220"/>
      <c r="H18" s="220"/>
      <c r="I18" s="220"/>
      <c r="J18" s="220"/>
      <c r="K18" s="220"/>
      <c r="L18" s="220"/>
      <c r="M18" s="220"/>
      <c r="N18" s="221"/>
    </row>
    <row r="19" spans="1:14" ht="27" customHeight="1">
      <c r="A19" s="222"/>
      <c r="B19" s="220"/>
      <c r="C19" s="220"/>
      <c r="D19" s="220"/>
      <c r="E19" s="220"/>
      <c r="F19" s="220"/>
      <c r="G19" s="220"/>
      <c r="H19" s="220"/>
      <c r="I19" s="220"/>
      <c r="J19" s="220"/>
      <c r="K19" s="220"/>
      <c r="L19" s="220"/>
      <c r="M19" s="220"/>
      <c r="N19" s="221"/>
    </row>
    <row r="20" spans="1:14" ht="27" customHeight="1">
      <c r="A20" s="222"/>
      <c r="B20" s="220"/>
      <c r="C20" s="220"/>
      <c r="D20" s="220"/>
      <c r="E20" s="220"/>
      <c r="F20" s="220"/>
      <c r="G20" s="220"/>
      <c r="H20" s="220"/>
      <c r="I20" s="220"/>
      <c r="J20" s="220"/>
      <c r="K20" s="220"/>
      <c r="L20" s="220"/>
      <c r="M20" s="220"/>
      <c r="N20" s="221"/>
    </row>
    <row r="21" spans="1:14" ht="27" customHeight="1">
      <c r="A21" s="222"/>
      <c r="B21" s="220"/>
      <c r="C21" s="220"/>
      <c r="D21" s="220"/>
      <c r="E21" s="220"/>
      <c r="F21" s="220"/>
      <c r="G21" s="220"/>
      <c r="H21" s="220"/>
      <c r="I21" s="220"/>
      <c r="J21" s="220"/>
      <c r="K21" s="220"/>
      <c r="L21" s="220"/>
      <c r="M21" s="220"/>
      <c r="N21" s="221"/>
    </row>
    <row r="22" spans="1:14" ht="27" customHeight="1">
      <c r="A22" s="222"/>
      <c r="B22" s="220"/>
      <c r="C22" s="220"/>
      <c r="D22" s="220"/>
      <c r="E22" s="220"/>
      <c r="F22" s="220"/>
      <c r="G22" s="220"/>
      <c r="H22" s="220"/>
      <c r="I22" s="220"/>
      <c r="J22" s="220"/>
      <c r="K22" s="220"/>
      <c r="L22" s="220"/>
      <c r="M22" s="220"/>
      <c r="N22" s="221"/>
    </row>
    <row r="23" spans="1:14" ht="27" customHeight="1">
      <c r="A23" s="222"/>
      <c r="B23" s="220"/>
      <c r="C23" s="220"/>
      <c r="D23" s="220"/>
      <c r="E23" s="220"/>
      <c r="F23" s="220"/>
      <c r="G23" s="220"/>
      <c r="H23" s="220"/>
      <c r="I23" s="220"/>
      <c r="J23" s="220"/>
      <c r="K23" s="220"/>
      <c r="L23" s="220"/>
      <c r="M23" s="220"/>
      <c r="N23" s="221"/>
    </row>
    <row r="24" spans="1:14" ht="27" customHeight="1">
      <c r="A24" s="222"/>
      <c r="B24" s="220"/>
      <c r="C24" s="220"/>
      <c r="D24" s="220"/>
      <c r="E24" s="220"/>
      <c r="F24" s="220"/>
      <c r="G24" s="220"/>
      <c r="H24" s="220"/>
      <c r="I24" s="220"/>
      <c r="J24" s="220"/>
      <c r="K24" s="220"/>
      <c r="L24" s="220"/>
      <c r="M24" s="220"/>
      <c r="N24" s="221"/>
    </row>
    <row r="25" spans="1:14" ht="27" customHeight="1">
      <c r="A25" s="222"/>
      <c r="B25" s="220"/>
      <c r="C25" s="220"/>
      <c r="D25" s="220"/>
      <c r="E25" s="220"/>
      <c r="F25" s="220"/>
      <c r="G25" s="220"/>
      <c r="H25" s="220"/>
      <c r="I25" s="220"/>
      <c r="J25" s="220"/>
      <c r="K25" s="220"/>
      <c r="L25" s="220"/>
      <c r="M25" s="220"/>
      <c r="N25" s="221"/>
    </row>
    <row r="26" spans="1:14" ht="27" customHeight="1">
      <c r="A26" s="222"/>
      <c r="B26" s="220"/>
      <c r="C26" s="220"/>
      <c r="D26" s="220"/>
      <c r="E26" s="220"/>
      <c r="F26" s="220"/>
      <c r="G26" s="220"/>
      <c r="H26" s="220"/>
      <c r="I26" s="220"/>
      <c r="J26" s="220"/>
      <c r="K26" s="220"/>
      <c r="L26" s="220"/>
      <c r="M26" s="220"/>
      <c r="N26" s="221"/>
    </row>
    <row r="27" spans="1:14" ht="27" customHeight="1">
      <c r="A27" s="222"/>
      <c r="B27" s="220"/>
      <c r="C27" s="220"/>
      <c r="D27" s="220"/>
      <c r="E27" s="220"/>
      <c r="F27" s="220"/>
      <c r="G27" s="220"/>
      <c r="H27" s="220"/>
      <c r="I27" s="220"/>
      <c r="J27" s="220"/>
      <c r="K27" s="220"/>
      <c r="L27" s="220"/>
      <c r="M27" s="220"/>
      <c r="N27" s="221"/>
    </row>
    <row r="28" spans="1:14" ht="27" customHeight="1">
      <c r="A28" s="222"/>
      <c r="B28" s="220"/>
      <c r="C28" s="220"/>
      <c r="D28" s="220"/>
      <c r="E28" s="220"/>
      <c r="F28" s="220"/>
      <c r="G28" s="220"/>
      <c r="H28" s="220"/>
      <c r="I28" s="220"/>
      <c r="J28" s="220"/>
      <c r="K28" s="220"/>
      <c r="L28" s="220"/>
      <c r="M28" s="220"/>
      <c r="N28" s="221"/>
    </row>
    <row r="29" spans="1:14" ht="27" customHeight="1">
      <c r="A29" s="222"/>
      <c r="B29" s="220"/>
      <c r="C29" s="220"/>
      <c r="D29" s="220"/>
      <c r="E29" s="220"/>
      <c r="F29" s="220"/>
      <c r="G29" s="220"/>
      <c r="H29" s="220"/>
      <c r="I29" s="220"/>
      <c r="J29" s="220"/>
      <c r="K29" s="220"/>
      <c r="L29" s="220"/>
      <c r="M29" s="220"/>
      <c r="N29" s="221"/>
    </row>
    <row r="30" spans="1:14" ht="27" customHeight="1">
      <c r="A30" s="222"/>
      <c r="B30" s="220"/>
      <c r="C30" s="220"/>
      <c r="D30" s="220"/>
      <c r="E30" s="220"/>
      <c r="F30" s="220"/>
      <c r="G30" s="220"/>
      <c r="H30" s="220"/>
      <c r="I30" s="220"/>
      <c r="J30" s="220"/>
      <c r="K30" s="220"/>
      <c r="L30" s="220"/>
      <c r="M30" s="220"/>
      <c r="N30" s="221"/>
    </row>
    <row r="31" spans="1:14" ht="27" customHeight="1">
      <c r="A31" s="222"/>
      <c r="B31" s="220"/>
      <c r="C31" s="220"/>
      <c r="D31" s="220"/>
      <c r="E31" s="220"/>
      <c r="F31" s="220"/>
      <c r="G31" s="220"/>
      <c r="H31" s="220"/>
      <c r="I31" s="220"/>
      <c r="J31" s="220"/>
      <c r="K31" s="220"/>
      <c r="L31" s="220"/>
      <c r="M31" s="220"/>
      <c r="N31" s="221"/>
    </row>
    <row r="32" spans="1:14" ht="27" customHeight="1">
      <c r="A32" s="222"/>
      <c r="B32" s="220"/>
      <c r="C32" s="220"/>
      <c r="D32" s="220"/>
      <c r="E32" s="220"/>
      <c r="F32" s="220"/>
      <c r="G32" s="220"/>
      <c r="H32" s="220"/>
      <c r="I32" s="220"/>
      <c r="J32" s="220"/>
      <c r="K32" s="220"/>
      <c r="L32" s="220"/>
      <c r="M32" s="220"/>
      <c r="N32" s="221"/>
    </row>
    <row r="33" spans="1:14" ht="27" customHeight="1">
      <c r="A33" s="222"/>
      <c r="B33" s="220"/>
      <c r="C33" s="220"/>
      <c r="D33" s="220"/>
      <c r="E33" s="220"/>
      <c r="F33" s="220"/>
      <c r="G33" s="220"/>
      <c r="H33" s="220"/>
      <c r="I33" s="220"/>
      <c r="J33" s="220"/>
      <c r="K33" s="220"/>
      <c r="L33" s="220"/>
      <c r="M33" s="220"/>
      <c r="N33" s="221"/>
    </row>
    <row r="34" spans="1:14" ht="27" customHeight="1">
      <c r="A34" s="222"/>
      <c r="B34" s="220"/>
      <c r="C34" s="220"/>
      <c r="D34" s="220"/>
      <c r="E34" s="220"/>
      <c r="F34" s="220"/>
      <c r="G34" s="220"/>
      <c r="H34" s="220"/>
      <c r="I34" s="220"/>
      <c r="J34" s="220"/>
      <c r="K34" s="220"/>
      <c r="L34" s="220"/>
      <c r="M34" s="220"/>
      <c r="N34" s="221"/>
    </row>
    <row r="35" spans="1:14" ht="27" customHeight="1" thickBot="1">
      <c r="A35" s="230"/>
      <c r="B35" s="228"/>
      <c r="C35" s="228"/>
      <c r="D35" s="228"/>
      <c r="E35" s="228"/>
      <c r="F35" s="228"/>
      <c r="G35" s="228"/>
      <c r="H35" s="228"/>
      <c r="I35" s="228"/>
      <c r="J35" s="228"/>
      <c r="K35" s="228"/>
      <c r="L35" s="228"/>
      <c r="M35" s="228"/>
      <c r="N35" s="229"/>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4:D34"/>
    <mergeCell ref="E34:N34"/>
    <mergeCell ref="E33:N33"/>
    <mergeCell ref="A32:D32"/>
    <mergeCell ref="E32:N32"/>
    <mergeCell ref="A35:D35"/>
    <mergeCell ref="A28:D28"/>
    <mergeCell ref="A29:D29"/>
    <mergeCell ref="A30:D30"/>
    <mergeCell ref="A31:D31"/>
    <mergeCell ref="A33:D33"/>
    <mergeCell ref="E30:N30"/>
    <mergeCell ref="E31:N31"/>
    <mergeCell ref="E29:N29"/>
    <mergeCell ref="A10:D10"/>
    <mergeCell ref="E10:N10"/>
    <mergeCell ref="A20:D20"/>
    <mergeCell ref="A23:D23"/>
    <mergeCell ref="A22:D22"/>
    <mergeCell ref="A14:D14"/>
    <mergeCell ref="E13:N13"/>
    <mergeCell ref="B8:N8"/>
    <mergeCell ref="B7:N7"/>
    <mergeCell ref="A15:D15"/>
    <mergeCell ref="A24:D24"/>
    <mergeCell ref="A4:N4"/>
    <mergeCell ref="A5:N5"/>
    <mergeCell ref="A13:D13"/>
    <mergeCell ref="A18:D18"/>
    <mergeCell ref="A12:N12"/>
    <mergeCell ref="E15:N15"/>
    <mergeCell ref="E14:N14"/>
    <mergeCell ref="E18:N18"/>
    <mergeCell ref="E35:N35"/>
    <mergeCell ref="L2:N2"/>
    <mergeCell ref="A16:D16"/>
    <mergeCell ref="E16:N16"/>
    <mergeCell ref="A17:D17"/>
    <mergeCell ref="E17:N17"/>
    <mergeCell ref="E28:N28"/>
    <mergeCell ref="E25:N25"/>
    <mergeCell ref="E26:N26"/>
    <mergeCell ref="E27:N27"/>
    <mergeCell ref="A19:D19"/>
    <mergeCell ref="E21:N21"/>
    <mergeCell ref="E19:N19"/>
    <mergeCell ref="A27:D27"/>
    <mergeCell ref="A25:D25"/>
    <mergeCell ref="E20:N20"/>
    <mergeCell ref="A21:D21"/>
    <mergeCell ref="A26:D26"/>
    <mergeCell ref="E24:N24"/>
    <mergeCell ref="E22:N22"/>
    <mergeCell ref="E23:N23"/>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2011-08-02T06:45:35Z</cp:lastPrinted>
  <dcterms:created xsi:type="dcterms:W3CDTF">2008-03-03T07:57:31Z</dcterms:created>
  <dcterms:modified xsi:type="dcterms:W3CDTF">2011-08-04T05:28:43Z</dcterms:modified>
  <cp:category/>
  <cp:version/>
  <cp:contentType/>
  <cp:contentStatus/>
</cp:coreProperties>
</file>