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640" tabRatio="883" activeTab="1"/>
  </bookViews>
  <sheets>
    <sheet name="入力シート" sheetId="1" r:id="rId1"/>
    <sheet name="実施要領書(表紙)" sheetId="2" r:id="rId2"/>
    <sheet name="実施要領書(簡易型)"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externalReferences>
    <externalReference r:id="rId14"/>
  </externalReferences>
  <definedNames>
    <definedName name="OLE_LINK3" localSheetId="3">'実施要領書(簡易型)別表'!$C$38</definedName>
    <definedName name="_xlnm.Print_Titles" localSheetId="4">'簡易型第１号様式'!$27:$27</definedName>
    <definedName name="_xlnm.Print_Titles" localSheetId="3">'実施要領書(簡易型)別表'!$3:$3</definedName>
  </definedNames>
  <calcPr fullCalcOnLoad="1"/>
</workbook>
</file>

<file path=xl/sharedStrings.xml><?xml version="1.0" encoding="utf-8"?>
<sst xmlns="http://schemas.openxmlformats.org/spreadsheetml/2006/main" count="316" uniqueCount="216">
  <si>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企業の技術力において、設計書、仕様書又は現場説明書の内容から大幅に逸脱した技術提案であると
      判断した場合は、「より優位な評価はしない」又は「評価をしない」場合があります。
     ク　企業の施工能力及び企業の社会性・信頼性において、様式あるいは添付資料不足の場合や添付資料
       で実績等が確認できない場合、またその内容に疑義がある場合は、その実績等を評価しません。
     ケ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</si>
  <si>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総合評価落札方式実施要領書(簡易型)</t>
  </si>
  <si>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</si>
  <si>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</si>
  <si>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</si>
  <si>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</si>
  <si>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</si>
  <si>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</si>
  <si>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</si>
  <si>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</si>
  <si>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</si>
  <si>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</si>
  <si>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</si>
  <si>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</si>
  <si>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</si>
  <si>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</si>
  <si>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</si>
  <si>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</si>
  <si>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</si>
  <si>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</si>
  <si>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</si>
  <si>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</si>
  <si>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</si>
  <si>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</si>
  <si>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</si>
  <si>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</si>
  <si>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</si>
  <si>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</si>
  <si>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</si>
  <si>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</si>
  <si>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</si>
  <si>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</si>
  <si>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</si>
  <si>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</si>
  <si>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</si>
  <si>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</si>
  <si>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</si>
  <si>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</si>
  <si>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</si>
  <si>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</si>
  <si>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</si>
  <si>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</si>
  <si>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</si>
  <si>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</si>
  <si>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</si>
  <si>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</si>
  <si>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</si>
  <si>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</si>
  <si>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</si>
  <si>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</si>
  <si>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</si>
  <si>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</si>
  <si>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</si>
  <si>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</si>
  <si>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</si>
  <si>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</si>
  <si>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</si>
  <si>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</si>
  <si>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</si>
  <si>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</si>
  <si>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</si>
  <si>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</si>
  <si>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</si>
  <si>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</si>
  <si>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</si>
  <si>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</si>
  <si>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</si>
  <si>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</si>
  <si>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</si>
  <si>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</si>
  <si>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</si>
  <si>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</si>
  <si>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</si>
  <si>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</si>
  <si>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</si>
  <si>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</si>
  <si>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</si>
  <si>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</si>
  <si>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</si>
  <si>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</si>
  <si>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横浜市優良工事請負業者表彰の実績</t>
  </si>
  <si>
    <t>環境マネジメントシステムの取組状況</t>
  </si>
  <si>
    <t>工事成績評定点の実績</t>
  </si>
  <si>
    <t>別表</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</si>
  <si>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</si>
  <si>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</si>
  <si>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</si>
  <si>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</si>
  <si>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</si>
  <si>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</si>
  <si>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</si>
  <si>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</si>
  <si>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</si>
  <si>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</si>
  <si>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</si>
  <si>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</si>
  <si>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</si>
  <si>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</si>
  <si>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</si>
  <si>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</si>
  <si>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</si>
  <si>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</si>
  <si>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</si>
  <si>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</si>
  <si>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</si>
  <si>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</si>
  <si>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</si>
  <si>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</si>
  <si>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</si>
  <si>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</si>
  <si>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</si>
  <si>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</si>
  <si>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</si>
  <si>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</si>
  <si>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</si>
  <si>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</si>
  <si>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</si>
  <si>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</si>
  <si>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</si>
  <si>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</si>
  <si>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</si>
  <si>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</si>
  <si>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</si>
  <si>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</si>
  <si>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</si>
  <si>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</si>
  <si>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</si>
  <si>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</si>
  <si>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</si>
  <si>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</si>
  <si>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</si>
  <si>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</si>
  <si>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</si>
  <si>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</si>
  <si>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</si>
  <si>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</si>
  <si>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</si>
  <si>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</si>
  <si>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</si>
  <si>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添付様式</t>
  </si>
  <si>
    <t>具体的評価項目を記入して下さい。</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</si>
  <si>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</si>
  <si>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</si>
  <si>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</si>
  <si>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</si>
  <si>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</si>
  <si>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</si>
  <si>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</si>
  <si>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</si>
  <si>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</si>
  <si>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</si>
  <si>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</si>
  <si>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</si>
  <si>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工事施工場所の行政区</t>
  </si>
  <si>
    <t>定義</t>
  </si>
  <si>
    <t>用語</t>
  </si>
  <si>
    <t>配置予定技術者の施工経験の
同種工事</t>
  </si>
  <si>
    <t>配置予定技術者の資格</t>
  </si>
  <si>
    <t>配置予定現場代理人の横浜市優良工事技術者表彰の実績</t>
  </si>
  <si>
    <t>建設業の許可における主たる営業所の所在地</t>
  </si>
  <si>
    <t>横浜市災害協力業者名簿の登載</t>
  </si>
  <si>
    <t>技術資料提出書（簡易型）</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</si>
  <si>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</si>
  <si>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</si>
  <si>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</si>
  <si>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</si>
  <si>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</si>
  <si>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</si>
  <si>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</si>
  <si>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</si>
  <si>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</si>
  <si>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</si>
  <si>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</si>
  <si>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</si>
  <si>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</si>
  <si>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</si>
  <si>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t>
  </si>
  <si>
    <t>横浜市</t>
  </si>
  <si>
    <t>（簡易型）</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</si>
  <si>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</si>
  <si>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平成　　年　　月</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</si>
  <si>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</si>
  <si>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</si>
  <si>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</si>
  <si>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</si>
  <si>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</si>
  <si>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</si>
  <si>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</si>
  <si>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</si>
  <si>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</si>
  <si>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</si>
  <si>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</si>
  <si>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</si>
  <si>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</si>
  <si>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</si>
  <si>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</si>
  <si>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</si>
  <si>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</si>
  <si>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 契約部 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技術資料作成に要する費用は、提出する者の負担とし、提出した技術資料等は返却しません。
　　 イ　提出後の技術資料の変更及び追加等は、（４）に定める提出期間内であっても認められません。</t>
  </si>
  <si>
    <t>６  技術資料の記入方法と評価基準
    技術資料の記入方法と評価基準は別表のとおりです。</t>
  </si>
  <si>
    <t>７　欠格要件
    提出された技術資料の簡易な施工計画が、以下の項目に一つでも該当する場合は、不適切な内容とみな
  し欠格とします。この場合、技術評価点を計算せず、落札者としません。
  (1) 内容の記載がないもの。（工程管理に係る技術的所見にあっては、工程表と技術的所見のいずれか）
  (2) 様式の提出がないもの。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また、第１号様式の提出がないもの、あるいは第１号様式に押印がないものは欠格とします。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</si>
  <si>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</si>
  <si>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</si>
  <si>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</si>
  <si>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</si>
  <si>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</si>
  <si>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r>
      <t>西暦で記入して下さい。(例　2011/5/</t>
    </r>
    <r>
      <rPr>
        <sz val="11"/>
        <rFont val="ＭＳ Ｐゴシック"/>
        <family val="3"/>
      </rPr>
      <t>19</t>
    </r>
    <r>
      <rPr>
        <sz val="11"/>
        <rFont val="ＭＳ Ｐゴシック"/>
        <family val="3"/>
      </rPr>
      <t>)</t>
    </r>
  </si>
  <si>
    <t>今回工事ではこの項目を適用しません。</t>
  </si>
  <si>
    <t>複合遊具について、材料の品質、組立時、組立後の確認事項とその手法について。</t>
  </si>
  <si>
    <t>複合遊具組立時の高所作業における安全対策について。</t>
  </si>
  <si>
    <t>都市公園（都市公園法に基づくもの）の新設または再整備もしくは拡張整備のうち、次の全ての条件を満たす工事。
１．施工面積5,000m2以上の工事。
２．基盤整備工・植栽工・設備工・園路広場整備工・施設整備工のすべての工種を含む工事。
３．複合遊具設置を含む工事。</t>
  </si>
  <si>
    <t>今回工事ではこの項目を適用しません。</t>
  </si>
  <si>
    <t>不適用</t>
  </si>
  <si>
    <t>横浜動物の森公園疎林エリア整備工事</t>
  </si>
  <si>
    <t>※共同企業体名（ＪＶコード）</t>
  </si>
  <si>
    <t>（共同企業体の場合は共同企業体のＪＶコード）</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</si>
</sst>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3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0"/>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14" fillId="0" borderId="0" applyNumberFormat="0" applyFill="0" applyBorder="0" applyAlignment="0" applyProtection="0"/>
    <xf numFmtId="0" fontId="35" fillId="4" borderId="0" applyNumberFormat="0" applyBorder="0" applyAlignment="0" applyProtection="0"/>
  </cellStyleXfs>
  <cellXfs count="234">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18" xfId="0" applyFont="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0" fontId="4" fillId="0" borderId="0" xfId="0" applyFont="1" applyFill="1" applyBorder="1" applyAlignment="1">
      <alignment horizontal="center" vertical="center"/>
    </xf>
    <xf numFmtId="58" fontId="4" fillId="0" borderId="0" xfId="0" applyNumberFormat="1" applyFont="1" applyFill="1" applyBorder="1" applyAlignment="1">
      <alignment horizontal="left" vertical="center"/>
    </xf>
    <xf numFmtId="189" fontId="4" fillId="0" borderId="0" xfId="0" applyNumberFormat="1" applyFont="1" applyFill="1" applyBorder="1" applyAlignment="1">
      <alignment horizontal="left" vertical="center"/>
    </xf>
    <xf numFmtId="190"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0" fillId="0" borderId="0" xfId="0" applyFont="1" applyFill="1" applyAlignment="1">
      <alignment vertical="center"/>
    </xf>
    <xf numFmtId="0" fontId="9"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9"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justify" vertical="top"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0" borderId="18" xfId="0" applyFont="1" applyBorder="1" applyAlignment="1" applyProtection="1">
      <alignment horizontal="left" vertical="center"/>
      <protection/>
    </xf>
    <xf numFmtId="0" fontId="4" fillId="0" borderId="18" xfId="0" applyFont="1" applyFill="1" applyBorder="1" applyAlignment="1" applyProtection="1">
      <alignment vertical="center"/>
      <protection/>
    </xf>
    <xf numFmtId="38" fontId="4" fillId="0" borderId="18"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20"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180" fontId="0" fillId="0" borderId="22" xfId="0" applyNumberForma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18" xfId="0" applyFill="1" applyBorder="1" applyAlignment="1" applyProtection="1">
      <alignment horizontal="center" vertical="center"/>
      <protection/>
    </xf>
    <xf numFmtId="0" fontId="0" fillId="24" borderId="24" xfId="0" applyFill="1" applyBorder="1" applyAlignment="1" applyProtection="1">
      <alignment horizontal="center" vertical="center"/>
      <protection/>
    </xf>
    <xf numFmtId="0" fontId="0" fillId="24" borderId="25" xfId="0" applyFill="1" applyBorder="1" applyAlignment="1" applyProtection="1">
      <alignment horizontal="center" vertical="center"/>
      <protection/>
    </xf>
    <xf numFmtId="0" fontId="0" fillId="24" borderId="26" xfId="0" applyFill="1" applyBorder="1" applyAlignment="1" applyProtection="1">
      <alignment horizontal="center" vertical="center"/>
      <protection/>
    </xf>
    <xf numFmtId="0" fontId="0" fillId="24" borderId="27" xfId="0" applyFill="1" applyBorder="1" applyAlignment="1" applyProtection="1">
      <alignment vertical="center"/>
      <protection/>
    </xf>
    <xf numFmtId="0" fontId="2" fillId="0" borderId="25" xfId="0" applyFont="1" applyBorder="1" applyAlignment="1" applyProtection="1">
      <alignment vertical="center" wrapText="1"/>
      <protection/>
    </xf>
    <xf numFmtId="0" fontId="0" fillId="24" borderId="28" xfId="0" applyFill="1" applyBorder="1" applyAlignment="1" applyProtection="1">
      <alignment horizontal="center" vertical="center"/>
      <protection/>
    </xf>
    <xf numFmtId="0" fontId="0" fillId="24" borderId="27" xfId="0" applyFill="1" applyBorder="1" applyAlignment="1" applyProtection="1">
      <alignment vertical="center" wrapText="1"/>
      <protection/>
    </xf>
    <xf numFmtId="0" fontId="0" fillId="24" borderId="29" xfId="0" applyFill="1" applyBorder="1" applyAlignment="1" applyProtection="1">
      <alignment horizontal="center" vertical="center"/>
      <protection/>
    </xf>
    <xf numFmtId="0" fontId="2" fillId="0" borderId="25" xfId="0" applyFont="1" applyBorder="1" applyAlignment="1" applyProtection="1">
      <alignment vertical="center"/>
      <protection/>
    </xf>
    <xf numFmtId="0" fontId="0" fillId="23" borderId="24" xfId="0" applyFill="1" applyBorder="1" applyAlignment="1" applyProtection="1">
      <alignment horizontal="center" vertical="center" wrapText="1"/>
      <protection/>
    </xf>
    <xf numFmtId="0" fontId="0" fillId="23" borderId="24" xfId="0" applyFill="1" applyBorder="1" applyAlignment="1" applyProtection="1">
      <alignment horizontal="center" vertical="center"/>
      <protection/>
    </xf>
    <xf numFmtId="0" fontId="0" fillId="23" borderId="26" xfId="0" applyFill="1" applyBorder="1" applyAlignment="1" applyProtection="1">
      <alignment horizontal="center" vertical="center"/>
      <protection/>
    </xf>
    <xf numFmtId="0" fontId="0" fillId="23" borderId="27" xfId="0" applyFill="1" applyBorder="1" applyAlignment="1" applyProtection="1">
      <alignment vertical="center"/>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12" fillId="23" borderId="27" xfId="0" applyFont="1" applyFill="1" applyBorder="1" applyAlignment="1" applyProtection="1">
      <alignment vertical="center" wrapText="1"/>
      <protection/>
    </xf>
    <xf numFmtId="0" fontId="0" fillId="23" borderId="27"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23" borderId="18" xfId="0" applyFill="1" applyBorder="1" applyAlignment="1" applyProtection="1">
      <alignment horizontal="center" vertical="center"/>
      <protection/>
    </xf>
    <xf numFmtId="0" fontId="0" fillId="23" borderId="27" xfId="0" applyFill="1" applyBorder="1" applyAlignment="1" applyProtection="1">
      <alignment horizontal="center" vertical="center"/>
      <protection/>
    </xf>
    <xf numFmtId="0" fontId="0" fillId="23" borderId="32" xfId="0" applyFill="1" applyBorder="1" applyAlignment="1" applyProtection="1">
      <alignment horizontal="center" vertical="center"/>
      <protection/>
    </xf>
    <xf numFmtId="0" fontId="0" fillId="0" borderId="25" xfId="0" applyFill="1" applyBorder="1" applyAlignment="1" applyProtection="1">
      <alignment vertical="center" wrapText="1"/>
      <protection/>
    </xf>
    <xf numFmtId="0" fontId="0" fillId="0" borderId="3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34" xfId="0" applyFont="1" applyBorder="1" applyAlignment="1" applyProtection="1">
      <alignment vertical="center" wrapText="1"/>
      <protection/>
    </xf>
    <xf numFmtId="0" fontId="0" fillId="0" borderId="25"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5" xfId="0" applyFill="1" applyBorder="1" applyAlignment="1" applyProtection="1">
      <alignment vertical="center"/>
      <protection/>
    </xf>
    <xf numFmtId="0" fontId="0" fillId="23" borderId="20" xfId="0" applyFill="1" applyBorder="1" applyAlignment="1" applyProtection="1">
      <alignment vertical="center" wrapText="1"/>
      <protection/>
    </xf>
    <xf numFmtId="0" fontId="12" fillId="23" borderId="20" xfId="0" applyFont="1" applyFill="1" applyBorder="1" applyAlignment="1" applyProtection="1">
      <alignment vertical="center" wrapText="1"/>
      <protection/>
    </xf>
    <xf numFmtId="0" fontId="12" fillId="23" borderId="35" xfId="0" applyFont="1" applyFill="1" applyBorder="1" applyAlignment="1" applyProtection="1">
      <alignment vertical="center" wrapText="1"/>
      <protection/>
    </xf>
    <xf numFmtId="0" fontId="0" fillId="23" borderId="35" xfId="0" applyFont="1" applyFill="1" applyBorder="1" applyAlignment="1" applyProtection="1">
      <alignment vertical="center" wrapText="1"/>
      <protection/>
    </xf>
    <xf numFmtId="0" fontId="0" fillId="23" borderId="36" xfId="0" applyFont="1" applyFill="1" applyBorder="1" applyAlignment="1" applyProtection="1">
      <alignment vertical="center" wrapText="1"/>
      <protection/>
    </xf>
    <xf numFmtId="0" fontId="0" fillId="23" borderId="21" xfId="0" applyFill="1" applyBorder="1" applyAlignment="1" applyProtection="1">
      <alignment horizontal="center" vertical="center"/>
      <protection/>
    </xf>
    <xf numFmtId="0" fontId="0" fillId="23" borderId="22" xfId="0" applyFill="1" applyBorder="1" applyAlignment="1" applyProtection="1">
      <alignment horizontal="center" vertical="center"/>
      <protection/>
    </xf>
    <xf numFmtId="0" fontId="0" fillId="23" borderId="23"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14" fontId="17"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vertical="center" wrapText="1"/>
      <protection/>
    </xf>
    <xf numFmtId="188" fontId="0" fillId="0" borderId="37" xfId="0" applyNumberFormat="1" applyFont="1" applyBorder="1" applyAlignment="1" applyProtection="1">
      <alignment horizontal="left" vertical="center" wrapText="1"/>
      <protection/>
    </xf>
    <xf numFmtId="0" fontId="0" fillId="0" borderId="37" xfId="0" applyBorder="1" applyAlignment="1" applyProtection="1">
      <alignment vertical="center"/>
      <protection/>
    </xf>
    <xf numFmtId="0" fontId="10" fillId="0" borderId="24" xfId="0" applyFont="1" applyFill="1" applyBorder="1" applyAlignment="1">
      <alignment vertical="top" wrapText="1"/>
    </xf>
    <xf numFmtId="0" fontId="9" fillId="0" borderId="0" xfId="0" applyFont="1" applyFill="1" applyBorder="1" applyAlignment="1">
      <alignment horizontal="justify" vertical="top" wrapText="1"/>
    </xf>
    <xf numFmtId="0" fontId="10" fillId="0" borderId="18" xfId="0" applyFont="1" applyFill="1" applyBorder="1" applyAlignment="1">
      <alignment horizontal="justify" vertical="center" wrapText="1"/>
    </xf>
    <xf numFmtId="0" fontId="10" fillId="0" borderId="24" xfId="0" applyFont="1" applyFill="1" applyBorder="1" applyAlignment="1">
      <alignment vertical="center" wrapText="1"/>
    </xf>
    <xf numFmtId="0" fontId="10" fillId="0" borderId="38" xfId="0" applyFont="1" applyFill="1" applyBorder="1" applyAlignment="1">
      <alignment vertical="center" wrapText="1"/>
    </xf>
    <xf numFmtId="0" fontId="10" fillId="0" borderId="39" xfId="0" applyFont="1" applyFill="1" applyBorder="1" applyAlignment="1">
      <alignment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vertical="center" wrapText="1"/>
    </xf>
    <xf numFmtId="0" fontId="10" fillId="0" borderId="0" xfId="0" applyFont="1" applyAlignment="1">
      <alignment vertical="top" wrapText="1" shrinkToFit="1"/>
    </xf>
    <xf numFmtId="0" fontId="10" fillId="0" borderId="0" xfId="0" applyFont="1" applyFill="1" applyAlignment="1">
      <alignment vertical="top" wrapText="1"/>
    </xf>
    <xf numFmtId="0" fontId="9" fillId="0" borderId="0" xfId="0" applyFont="1" applyFill="1" applyAlignment="1">
      <alignment horizontal="right" vertical="top" wrapText="1"/>
    </xf>
    <xf numFmtId="0" fontId="10" fillId="0" borderId="0" xfId="0" applyFont="1" applyFill="1" applyAlignment="1">
      <alignment vertical="top" wrapText="1" shrinkToFit="1"/>
    </xf>
    <xf numFmtId="0" fontId="0" fillId="23" borderId="18" xfId="0" applyFont="1" applyFill="1" applyBorder="1" applyAlignment="1" applyProtection="1">
      <alignment horizontal="center" vertical="center"/>
      <protection/>
    </xf>
    <xf numFmtId="0" fontId="0" fillId="23" borderId="26" xfId="0" applyFill="1" applyBorder="1" applyAlignment="1" applyProtection="1">
      <alignment horizontal="center" vertical="center"/>
      <protection/>
    </xf>
    <xf numFmtId="0" fontId="0" fillId="23" borderId="40" xfId="0" applyFill="1" applyBorder="1" applyAlignment="1" applyProtection="1">
      <alignment horizontal="center" vertical="center"/>
      <protection/>
    </xf>
    <xf numFmtId="0" fontId="0" fillId="23" borderId="28" xfId="0" applyFill="1" applyBorder="1" applyAlignment="1" applyProtection="1">
      <alignment horizontal="center" vertical="center"/>
      <protection/>
    </xf>
    <xf numFmtId="0" fontId="0" fillId="23" borderId="41" xfId="0" applyFill="1" applyBorder="1" applyAlignment="1" applyProtection="1">
      <alignment horizontal="center" vertical="center"/>
      <protection/>
    </xf>
    <xf numFmtId="0" fontId="2" fillId="0" borderId="28" xfId="0" applyFont="1" applyBorder="1" applyAlignment="1" applyProtection="1">
      <alignment horizontal="left" vertical="center" wrapText="1" indent="1"/>
      <protection/>
    </xf>
    <xf numFmtId="0" fontId="0" fillId="24" borderId="24" xfId="0" applyFill="1" applyBorder="1" applyAlignment="1" applyProtection="1">
      <alignment horizontal="center" vertical="center"/>
      <protection/>
    </xf>
    <xf numFmtId="0" fontId="0" fillId="24" borderId="38" xfId="0" applyFill="1" applyBorder="1" applyAlignment="1" applyProtection="1">
      <alignment horizontal="center" vertical="center"/>
      <protection/>
    </xf>
    <xf numFmtId="0" fontId="0" fillId="24" borderId="39" xfId="0" applyFill="1" applyBorder="1" applyAlignment="1" applyProtection="1">
      <alignment horizontal="center" vertical="center"/>
      <protection/>
    </xf>
    <xf numFmtId="0" fontId="2" fillId="0" borderId="42" xfId="0" applyFont="1" applyBorder="1" applyAlignment="1" applyProtection="1">
      <alignment horizontal="left" vertical="center" wrapText="1"/>
      <protection/>
    </xf>
    <xf numFmtId="0" fontId="2" fillId="0" borderId="43" xfId="0" applyFont="1" applyBorder="1" applyAlignment="1" applyProtection="1">
      <alignment horizontal="left" vertical="center"/>
      <protection/>
    </xf>
    <xf numFmtId="0" fontId="2" fillId="0" borderId="44" xfId="0" applyFont="1" applyBorder="1" applyAlignment="1" applyProtection="1">
      <alignment horizontal="left" vertical="center"/>
      <protection/>
    </xf>
    <xf numFmtId="0" fontId="18" fillId="0" borderId="0" xfId="0" applyFont="1" applyAlignment="1">
      <alignment horizontal="center" vertical="center"/>
    </xf>
    <xf numFmtId="0" fontId="16" fillId="0" borderId="0" xfId="0" applyFont="1" applyBorder="1" applyAlignment="1">
      <alignment vertical="center" wrapText="1"/>
    </xf>
    <xf numFmtId="0" fontId="16" fillId="0" borderId="18" xfId="0" applyFont="1" applyFill="1" applyBorder="1" applyAlignment="1">
      <alignment vertical="center" wrapText="1"/>
    </xf>
    <xf numFmtId="0" fontId="16" fillId="0" borderId="18" xfId="0" applyFont="1" applyBorder="1" applyAlignment="1">
      <alignment vertical="center" wrapText="1"/>
    </xf>
    <xf numFmtId="0" fontId="4" fillId="0" borderId="0" xfId="0" applyFont="1" applyAlignment="1">
      <alignment vertical="center" wrapText="1"/>
    </xf>
    <xf numFmtId="0" fontId="16" fillId="0" borderId="18" xfId="0" applyFont="1" applyBorder="1" applyAlignment="1">
      <alignment horizontal="center" vertical="center" wrapText="1"/>
    </xf>
    <xf numFmtId="0" fontId="4" fillId="0" borderId="18" xfId="0" applyFont="1" applyBorder="1" applyAlignment="1">
      <alignment vertical="center"/>
    </xf>
    <xf numFmtId="0" fontId="4" fillId="0" borderId="18" xfId="0" applyFont="1" applyBorder="1" applyAlignment="1">
      <alignment horizontal="center" vertical="center"/>
    </xf>
    <xf numFmtId="0" fontId="4" fillId="0" borderId="0" xfId="0" applyFont="1" applyAlignment="1">
      <alignment vertical="top" wrapText="1"/>
    </xf>
    <xf numFmtId="0" fontId="4" fillId="0" borderId="0" xfId="0" applyFont="1" applyFill="1" applyBorder="1" applyAlignment="1">
      <alignment vertical="center"/>
    </xf>
    <xf numFmtId="0" fontId="4" fillId="0" borderId="0" xfId="0" applyFont="1" applyBorder="1" applyAlignment="1">
      <alignment vertical="top" wrapText="1"/>
    </xf>
    <xf numFmtId="0" fontId="16" fillId="0" borderId="0" xfId="0" applyFont="1" applyFill="1" applyAlignment="1" applyProtection="1">
      <alignment vertical="top" wrapText="1"/>
      <protection/>
    </xf>
    <xf numFmtId="0" fontId="4" fillId="0" borderId="0" xfId="0" applyFont="1" applyFill="1" applyAlignment="1">
      <alignment vertical="top" wrapText="1"/>
    </xf>
    <xf numFmtId="0" fontId="10" fillId="0" borderId="38" xfId="0" applyFont="1" applyFill="1" applyBorder="1" applyAlignment="1">
      <alignment vertical="top" wrapText="1"/>
    </xf>
    <xf numFmtId="0" fontId="10" fillId="0" borderId="39" xfId="0" applyFont="1" applyFill="1" applyBorder="1" applyAlignment="1">
      <alignment vertical="top" wrapText="1"/>
    </xf>
    <xf numFmtId="0" fontId="10" fillId="0" borderId="24"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8" xfId="0" applyFont="1" applyFill="1" applyBorder="1" applyAlignment="1">
      <alignment horizontal="left" vertical="top" wrapText="1"/>
    </xf>
    <xf numFmtId="0" fontId="10" fillId="0" borderId="24" xfId="0" applyFont="1" applyFill="1" applyBorder="1" applyAlignment="1">
      <alignment horizontal="justify" vertical="top" wrapText="1"/>
    </xf>
    <xf numFmtId="0" fontId="0" fillId="0" borderId="39" xfId="0" applyFont="1" applyFill="1" applyBorder="1" applyAlignment="1">
      <alignment vertical="center" wrapText="1"/>
    </xf>
    <xf numFmtId="0" fontId="11" fillId="0" borderId="2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4" fillId="0" borderId="16" xfId="0" applyFont="1" applyFill="1" applyBorder="1" applyAlignment="1" applyProtection="1">
      <alignment shrinkToFit="1"/>
      <protection locked="0"/>
    </xf>
    <xf numFmtId="0" fontId="4" fillId="0" borderId="20" xfId="0" applyFont="1" applyFill="1" applyBorder="1" applyAlignment="1" applyProtection="1">
      <alignment shrinkToFit="1"/>
      <protection locked="0"/>
    </xf>
    <xf numFmtId="0" fontId="4" fillId="0" borderId="24" xfId="0" applyFont="1" applyBorder="1" applyAlignment="1" applyProtection="1">
      <alignment vertical="center" wrapText="1"/>
      <protection/>
    </xf>
    <xf numFmtId="0" fontId="4" fillId="0" borderId="39" xfId="0" applyFont="1" applyBorder="1" applyAlignment="1" applyProtection="1">
      <alignment vertical="center" wrapText="1"/>
      <protection/>
    </xf>
    <xf numFmtId="0" fontId="4" fillId="0" borderId="39"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0" borderId="27"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5"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21" borderId="27" xfId="0" applyFont="1" applyFill="1" applyBorder="1" applyAlignment="1" applyProtection="1">
      <alignment vertical="center"/>
      <protection locked="0"/>
    </xf>
    <xf numFmtId="0" fontId="4" fillId="21" borderId="20" xfId="0" applyFont="1" applyFill="1" applyBorder="1" applyAlignment="1" applyProtection="1">
      <alignment vertical="center"/>
      <protection locked="0"/>
    </xf>
    <xf numFmtId="0" fontId="4" fillId="21" borderId="25" xfId="0" applyFont="1" applyFill="1" applyBorder="1" applyAlignment="1" applyProtection="1">
      <alignment vertical="center"/>
      <protection locked="0"/>
    </xf>
    <xf numFmtId="0" fontId="4" fillId="21" borderId="18" xfId="0" applyFont="1" applyFill="1" applyBorder="1" applyAlignment="1" applyProtection="1">
      <alignment vertical="center" wrapText="1"/>
      <protection locked="0"/>
    </xf>
    <xf numFmtId="0" fontId="4" fillId="21" borderId="24" xfId="0" applyFont="1" applyFill="1" applyBorder="1" applyAlignment="1" applyProtection="1">
      <alignment horizontal="center" vertical="center" wrapText="1"/>
      <protection locked="0"/>
    </xf>
    <xf numFmtId="0" fontId="4" fillId="0" borderId="27"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21" borderId="18" xfId="0" applyFont="1" applyFill="1" applyBorder="1" applyAlignment="1" applyProtection="1">
      <alignment vertical="center"/>
      <protection locked="0"/>
    </xf>
    <xf numFmtId="0" fontId="4" fillId="21" borderId="18" xfId="0" applyFont="1" applyFill="1" applyBorder="1" applyAlignment="1" applyProtection="1">
      <alignment horizontal="center" vertical="center"/>
      <protection locked="0"/>
    </xf>
    <xf numFmtId="0" fontId="15" fillId="0" borderId="0" xfId="0" applyFont="1" applyAlignment="1" applyProtection="1">
      <alignment horizontal="right" vertical="center" shrinkToFit="1"/>
      <protection locked="0"/>
    </xf>
    <xf numFmtId="0" fontId="15"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4" fillId="0" borderId="45" xfId="0" applyFont="1" applyBorder="1" applyAlignment="1">
      <alignment horizontal="left" vertical="center"/>
    </xf>
    <xf numFmtId="0" fontId="4" fillId="0" borderId="25" xfId="0" applyFont="1" applyBorder="1" applyAlignment="1">
      <alignment horizontal="left" vertical="center"/>
    </xf>
    <xf numFmtId="176" fontId="4" fillId="0" borderId="0" xfId="0" applyNumberFormat="1" applyFont="1" applyAlignment="1">
      <alignment horizontal="right"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16" xfId="0" applyFont="1" applyBorder="1" applyAlignment="1">
      <alignment horizontal="left" vertical="center" inden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6" fillId="0" borderId="0" xfId="0" applyFont="1" applyAlignment="1">
      <alignment horizontal="center" vertical="center"/>
    </xf>
    <xf numFmtId="0" fontId="4" fillId="0" borderId="27" xfId="0" applyFont="1" applyBorder="1" applyAlignment="1">
      <alignment vertical="center"/>
    </xf>
    <xf numFmtId="0" fontId="4" fillId="0" borderId="20" xfId="0" applyFont="1" applyBorder="1" applyAlignment="1">
      <alignment vertical="center"/>
    </xf>
    <xf numFmtId="0" fontId="4" fillId="0" borderId="46" xfId="0" applyFont="1" applyBorder="1" applyAlignment="1">
      <alignment vertical="center"/>
    </xf>
    <xf numFmtId="0" fontId="4" fillId="0" borderId="51" xfId="0" applyFont="1" applyBorder="1" applyAlignment="1">
      <alignment vertical="center"/>
    </xf>
    <xf numFmtId="0" fontId="4" fillId="0" borderId="0" xfId="0" applyFont="1" applyBorder="1" applyAlignment="1">
      <alignment horizontal="right" vertical="center"/>
    </xf>
    <xf numFmtId="0" fontId="4" fillId="0" borderId="52" xfId="0" applyFont="1" applyBorder="1" applyAlignment="1">
      <alignment horizontal="left" vertical="top"/>
    </xf>
    <xf numFmtId="0" fontId="4" fillId="0" borderId="53" xfId="0" applyFont="1" applyBorder="1" applyAlignment="1">
      <alignment horizontal="left" vertical="top"/>
    </xf>
    <xf numFmtId="0" fontId="4" fillId="0" borderId="54" xfId="0" applyFont="1" applyBorder="1" applyAlignment="1">
      <alignment horizontal="left" vertical="top"/>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0"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left" vertical="center"/>
    </xf>
    <xf numFmtId="0" fontId="4" fillId="0" borderId="35" xfId="0" applyFont="1" applyBorder="1" applyAlignment="1">
      <alignment horizontal="left" vertical="center"/>
    </xf>
    <xf numFmtId="0" fontId="4" fillId="0" borderId="63" xfId="0" applyFont="1" applyBorder="1" applyAlignment="1">
      <alignment horizontal="left"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left" vertical="center" wrapText="1" indent="1"/>
    </xf>
    <xf numFmtId="0" fontId="4" fillId="0" borderId="70" xfId="0" applyFont="1" applyBorder="1" applyAlignment="1">
      <alignment horizontal="left" vertical="center" wrapText="1" indent="1"/>
    </xf>
    <xf numFmtId="0" fontId="4" fillId="0" borderId="71" xfId="0" applyFont="1" applyBorder="1" applyAlignment="1">
      <alignment horizontal="left" vertical="center" wrapText="1" indent="1"/>
    </xf>
    <xf numFmtId="180" fontId="37" fillId="0" borderId="0" xfId="0" applyNumberFormat="1" applyFont="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7</xdr:row>
      <xdr:rowOff>209550</xdr:rowOff>
    </xdr:from>
    <xdr:to>
      <xdr:col>4</xdr:col>
      <xdr:colOff>2771775</xdr:colOff>
      <xdr:row>11</xdr:row>
      <xdr:rowOff>19050</xdr:rowOff>
    </xdr:to>
    <xdr:grpSp>
      <xdr:nvGrpSpPr>
        <xdr:cNvPr id="1" name="Group 1"/>
        <xdr:cNvGrpSpPr>
          <a:grpSpLocks/>
        </xdr:cNvGrpSpPr>
      </xdr:nvGrpSpPr>
      <xdr:grpSpPr>
        <a:xfrm>
          <a:off x="6724650" y="1362075"/>
          <a:ext cx="504825" cy="66675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08_&#32207;&#21512;&#35413;&#20385;&#12539;&#12467;&#12473;&#12488;&#32302;&#28187;\01_&#9733;&#32207;&#21512;&#35413;&#20385;\3_&#23455;&#26045;&#35201;&#38936;&#26360;\&#31777;&#26131;-&#29305;&#21029;&#31777;&#26131;&#22411;-&#24179;&#25104;23&#24180;7&#26376;&#20462;&#27491;&#29256;\jisshiyouryou-tokubet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実施要領書(表紙)"/>
      <sheetName val="実施要領書(特別簡易型)"/>
      <sheetName val="実施要領書(特別簡易型)別表"/>
      <sheetName val="特別簡易型第１号様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43"/>
  <sheetViews>
    <sheetView view="pageBreakPreview" zoomScale="85" zoomScaleSheetLayoutView="85" workbookViewId="0" topLeftCell="A1">
      <selection activeCell="A1" sqref="A1"/>
    </sheetView>
  </sheetViews>
  <sheetFormatPr defaultColWidth="9.00390625" defaultRowHeight="13.5"/>
  <cols>
    <col min="1" max="1" width="5.375" style="68" customWidth="1"/>
    <col min="2" max="2" width="13.50390625" style="68" customWidth="1"/>
    <col min="3" max="3" width="8.00390625" style="68" customWidth="1"/>
    <col min="4" max="4" width="17.875" style="68" customWidth="1"/>
    <col min="5" max="5" width="36.75390625" style="68" customWidth="1"/>
    <col min="6" max="6" width="35.25390625" style="68" customWidth="1"/>
    <col min="7" max="7" width="10.00390625" style="68" customWidth="1"/>
    <col min="8" max="16384" width="9.00390625" style="68" customWidth="1"/>
  </cols>
  <sheetData>
    <row r="1" ht="9" customHeight="1"/>
    <row r="2" spans="2:3" ht="17.25">
      <c r="B2" s="69" t="s">
        <v>43</v>
      </c>
      <c r="C2" s="69"/>
    </row>
    <row r="3" spans="2:3" ht="13.5">
      <c r="B3" s="70" t="s">
        <v>69</v>
      </c>
      <c r="C3" s="70"/>
    </row>
    <row r="4" spans="2:3" ht="13.5">
      <c r="B4" s="70" t="s">
        <v>71</v>
      </c>
      <c r="C4" s="70"/>
    </row>
    <row r="5" spans="2:6" ht="27" customHeight="1" thickBot="1">
      <c r="B5" s="71" t="s">
        <v>4</v>
      </c>
      <c r="C5" s="71"/>
      <c r="D5" s="71" t="s">
        <v>42</v>
      </c>
      <c r="E5" s="72" t="s">
        <v>68</v>
      </c>
      <c r="F5" s="73" t="s">
        <v>48</v>
      </c>
    </row>
    <row r="6" spans="2:6" ht="37.5" customHeight="1" thickTop="1">
      <c r="B6" s="139" t="s">
        <v>41</v>
      </c>
      <c r="C6" s="74"/>
      <c r="D6" s="75" t="s">
        <v>46</v>
      </c>
      <c r="E6" s="64" t="s">
        <v>60</v>
      </c>
      <c r="F6" s="76" t="s">
        <v>49</v>
      </c>
    </row>
    <row r="7" spans="2:7" ht="37.5" customHeight="1">
      <c r="B7" s="140"/>
      <c r="C7" s="77"/>
      <c r="D7" s="78" t="s">
        <v>24</v>
      </c>
      <c r="E7" s="65" t="s">
        <v>62</v>
      </c>
      <c r="F7" s="76" t="s">
        <v>53</v>
      </c>
      <c r="G7" s="138" t="s">
        <v>54</v>
      </c>
    </row>
    <row r="8" spans="2:7" ht="37.5" customHeight="1">
      <c r="B8" s="141"/>
      <c r="C8" s="79"/>
      <c r="D8" s="78" t="s">
        <v>40</v>
      </c>
      <c r="E8" s="66">
        <v>12345</v>
      </c>
      <c r="F8" s="76" t="s">
        <v>70</v>
      </c>
      <c r="G8" s="138"/>
    </row>
    <row r="9" spans="2:7" ht="37.5" customHeight="1">
      <c r="B9" s="139" t="s">
        <v>22</v>
      </c>
      <c r="C9" s="74"/>
      <c r="D9" s="78" t="s">
        <v>20</v>
      </c>
      <c r="E9" s="65" t="s">
        <v>61</v>
      </c>
      <c r="F9" s="80" t="s">
        <v>50</v>
      </c>
      <c r="G9" s="138"/>
    </row>
    <row r="10" spans="2:7" ht="37.5" customHeight="1">
      <c r="B10" s="140"/>
      <c r="C10" s="77"/>
      <c r="D10" s="78" t="s">
        <v>18</v>
      </c>
      <c r="E10" s="65" t="s">
        <v>56</v>
      </c>
      <c r="F10" s="76" t="s">
        <v>51</v>
      </c>
      <c r="G10" s="138"/>
    </row>
    <row r="11" spans="2:6" ht="37.5" customHeight="1">
      <c r="B11" s="140"/>
      <c r="C11" s="77"/>
      <c r="D11" s="78" t="s">
        <v>47</v>
      </c>
      <c r="E11" s="65" t="s">
        <v>64</v>
      </c>
      <c r="F11" s="76" t="s">
        <v>55</v>
      </c>
    </row>
    <row r="12" spans="2:6" ht="37.5" customHeight="1">
      <c r="B12" s="140"/>
      <c r="C12" s="77"/>
      <c r="D12" s="78" t="s">
        <v>214</v>
      </c>
      <c r="E12" s="66">
        <v>56789</v>
      </c>
      <c r="F12" s="76" t="s">
        <v>55</v>
      </c>
    </row>
    <row r="13" spans="2:6" ht="37.5" customHeight="1">
      <c r="B13" s="140"/>
      <c r="C13" s="77"/>
      <c r="D13" s="78" t="s">
        <v>45</v>
      </c>
      <c r="E13" s="65" t="s">
        <v>57</v>
      </c>
      <c r="F13" s="142" t="s">
        <v>52</v>
      </c>
    </row>
    <row r="14" spans="2:6" ht="37.5" customHeight="1">
      <c r="B14" s="140"/>
      <c r="C14" s="77"/>
      <c r="D14" s="78" t="s">
        <v>16</v>
      </c>
      <c r="E14" s="65" t="s">
        <v>58</v>
      </c>
      <c r="F14" s="143"/>
    </row>
    <row r="15" spans="2:6" ht="37.5" customHeight="1" thickBot="1">
      <c r="B15" s="141"/>
      <c r="C15" s="79"/>
      <c r="D15" s="78" t="s">
        <v>17</v>
      </c>
      <c r="E15" s="67" t="s">
        <v>59</v>
      </c>
      <c r="F15" s="144"/>
    </row>
    <row r="16" ht="37.5" customHeight="1" thickTop="1"/>
    <row r="17" spans="2:3" ht="17.25">
      <c r="B17" s="69" t="s">
        <v>72</v>
      </c>
      <c r="C17" s="69"/>
    </row>
    <row r="18" spans="2:6" ht="18" customHeight="1" thickBot="1">
      <c r="B18" s="133" t="s">
        <v>42</v>
      </c>
      <c r="C18" s="133"/>
      <c r="D18" s="133"/>
      <c r="E18" s="81" t="s">
        <v>68</v>
      </c>
      <c r="F18" s="82" t="s">
        <v>48</v>
      </c>
    </row>
    <row r="19" spans="2:6" ht="37.5" customHeight="1" thickTop="1">
      <c r="B19" s="134" t="s">
        <v>41</v>
      </c>
      <c r="C19" s="135"/>
      <c r="D19" s="84" t="s">
        <v>5</v>
      </c>
      <c r="E19" s="85" t="s">
        <v>213</v>
      </c>
      <c r="F19" s="86"/>
    </row>
    <row r="20" spans="2:6" ht="37.5" customHeight="1">
      <c r="B20" s="136"/>
      <c r="C20" s="137"/>
      <c r="D20" s="87" t="s">
        <v>110</v>
      </c>
      <c r="E20" s="117">
        <v>40785</v>
      </c>
      <c r="F20" s="118" t="s">
        <v>206</v>
      </c>
    </row>
    <row r="21" spans="2:6" ht="37.5" customHeight="1">
      <c r="B21" s="136"/>
      <c r="C21" s="137"/>
      <c r="D21" s="88" t="s">
        <v>111</v>
      </c>
      <c r="E21" s="117">
        <v>40792</v>
      </c>
      <c r="F21" s="118" t="s">
        <v>206</v>
      </c>
    </row>
    <row r="22" spans="2:6" ht="37.5" customHeight="1">
      <c r="B22" s="136"/>
      <c r="C22" s="137"/>
      <c r="D22" s="88" t="s">
        <v>147</v>
      </c>
      <c r="E22" s="117">
        <v>40795</v>
      </c>
      <c r="F22" s="118" t="s">
        <v>206</v>
      </c>
    </row>
    <row r="23" spans="2:6" ht="37.5" customHeight="1">
      <c r="B23" s="136"/>
      <c r="C23" s="137"/>
      <c r="D23" s="88" t="s">
        <v>148</v>
      </c>
      <c r="E23" s="117">
        <v>40799</v>
      </c>
      <c r="F23" s="118" t="s">
        <v>206</v>
      </c>
    </row>
    <row r="24" spans="2:6" ht="37.5" customHeight="1" thickBot="1">
      <c r="B24" s="136"/>
      <c r="C24" s="137"/>
      <c r="D24" s="88" t="s">
        <v>149</v>
      </c>
      <c r="E24" s="119">
        <v>40823</v>
      </c>
      <c r="F24" s="118" t="s">
        <v>206</v>
      </c>
    </row>
    <row r="25" spans="2:6" s="91" customFormat="1" ht="52.5" customHeight="1" thickTop="1">
      <c r="B25" s="89"/>
      <c r="C25" s="89"/>
      <c r="D25" s="89"/>
      <c r="E25" s="90"/>
      <c r="F25" s="115"/>
    </row>
    <row r="26" spans="2:6" ht="37.5" customHeight="1" thickBot="1">
      <c r="B26" s="92" t="s">
        <v>4</v>
      </c>
      <c r="C26" s="83" t="s">
        <v>126</v>
      </c>
      <c r="D26" s="93" t="s">
        <v>42</v>
      </c>
      <c r="E26" s="94" t="s">
        <v>68</v>
      </c>
      <c r="F26" s="92" t="s">
        <v>48</v>
      </c>
    </row>
    <row r="27" spans="2:6" ht="37.5" customHeight="1" thickTop="1">
      <c r="B27" s="84" t="s">
        <v>28</v>
      </c>
      <c r="C27" s="108" t="s">
        <v>212</v>
      </c>
      <c r="D27" s="103" t="s">
        <v>73</v>
      </c>
      <c r="E27" s="85" t="s">
        <v>207</v>
      </c>
      <c r="F27" s="95" t="s">
        <v>140</v>
      </c>
    </row>
    <row r="28" spans="2:6" ht="37.5" customHeight="1">
      <c r="B28" s="84" t="s">
        <v>30</v>
      </c>
      <c r="C28" s="109" t="s">
        <v>212</v>
      </c>
      <c r="D28" s="103" t="s">
        <v>7</v>
      </c>
      <c r="E28" s="96" t="s">
        <v>207</v>
      </c>
      <c r="F28" s="95" t="s">
        <v>140</v>
      </c>
    </row>
    <row r="29" spans="2:6" ht="37.5" customHeight="1">
      <c r="B29" s="84" t="s">
        <v>33</v>
      </c>
      <c r="C29" s="109" t="s">
        <v>212</v>
      </c>
      <c r="D29" s="103" t="s">
        <v>8</v>
      </c>
      <c r="E29" s="96" t="s">
        <v>207</v>
      </c>
      <c r="F29" s="95" t="s">
        <v>140</v>
      </c>
    </row>
    <row r="30" spans="2:6" ht="37.5" customHeight="1">
      <c r="B30" s="84" t="s">
        <v>34</v>
      </c>
      <c r="C30" s="109" t="s">
        <v>150</v>
      </c>
      <c r="D30" s="103" t="s">
        <v>9</v>
      </c>
      <c r="E30" s="96" t="s">
        <v>208</v>
      </c>
      <c r="F30" s="95" t="s">
        <v>140</v>
      </c>
    </row>
    <row r="31" spans="2:6" ht="37.5" customHeight="1">
      <c r="B31" s="84" t="s">
        <v>36</v>
      </c>
      <c r="C31" s="109" t="s">
        <v>150</v>
      </c>
      <c r="D31" s="103" t="s">
        <v>10</v>
      </c>
      <c r="E31" s="96" t="s">
        <v>209</v>
      </c>
      <c r="F31" s="95" t="s">
        <v>140</v>
      </c>
    </row>
    <row r="32" spans="2:6" ht="37.5" customHeight="1">
      <c r="B32" s="84" t="s">
        <v>38</v>
      </c>
      <c r="C32" s="109" t="s">
        <v>212</v>
      </c>
      <c r="D32" s="103" t="s">
        <v>11</v>
      </c>
      <c r="E32" s="96" t="s">
        <v>207</v>
      </c>
      <c r="F32" s="95" t="s">
        <v>140</v>
      </c>
    </row>
    <row r="33" spans="2:6" ht="37.5" customHeight="1">
      <c r="B33" s="88" t="s">
        <v>116</v>
      </c>
      <c r="C33" s="109" t="s">
        <v>212</v>
      </c>
      <c r="D33" s="103" t="s">
        <v>130</v>
      </c>
      <c r="E33" s="96" t="s">
        <v>207</v>
      </c>
      <c r="F33" s="95" t="s">
        <v>135</v>
      </c>
    </row>
    <row r="34" spans="2:7" ht="37.5" customHeight="1">
      <c r="B34" s="88" t="s">
        <v>117</v>
      </c>
      <c r="C34" s="109" t="s">
        <v>212</v>
      </c>
      <c r="D34" s="103" t="s">
        <v>131</v>
      </c>
      <c r="E34" s="96" t="s">
        <v>207</v>
      </c>
      <c r="F34" s="95" t="s">
        <v>132</v>
      </c>
      <c r="G34" s="97"/>
    </row>
    <row r="35" spans="2:7" ht="37.5" customHeight="1">
      <c r="B35" s="88" t="s">
        <v>118</v>
      </c>
      <c r="C35" s="109" t="s">
        <v>150</v>
      </c>
      <c r="D35" s="104" t="s">
        <v>13</v>
      </c>
      <c r="E35" s="98" t="s">
        <v>44</v>
      </c>
      <c r="F35" s="95" t="s">
        <v>133</v>
      </c>
      <c r="G35" s="97"/>
    </row>
    <row r="36" spans="2:7" ht="108" customHeight="1">
      <c r="B36" s="88" t="s">
        <v>119</v>
      </c>
      <c r="C36" s="109" t="s">
        <v>150</v>
      </c>
      <c r="D36" s="103" t="s">
        <v>134</v>
      </c>
      <c r="E36" s="96" t="s">
        <v>210</v>
      </c>
      <c r="F36" s="95" t="s">
        <v>135</v>
      </c>
      <c r="G36" s="97"/>
    </row>
    <row r="37" spans="2:7" ht="37.5" customHeight="1">
      <c r="B37" s="88" t="s">
        <v>120</v>
      </c>
      <c r="C37" s="109" t="s">
        <v>212</v>
      </c>
      <c r="D37" s="103" t="s">
        <v>112</v>
      </c>
      <c r="E37" s="96" t="s">
        <v>207</v>
      </c>
      <c r="F37" s="100"/>
      <c r="G37" s="97"/>
    </row>
    <row r="38" spans="2:7" ht="37.5" customHeight="1">
      <c r="B38" s="88" t="s">
        <v>121</v>
      </c>
      <c r="C38" s="109" t="s">
        <v>150</v>
      </c>
      <c r="D38" s="105" t="s">
        <v>138</v>
      </c>
      <c r="E38" s="98" t="s">
        <v>44</v>
      </c>
      <c r="F38" s="95" t="s">
        <v>133</v>
      </c>
      <c r="G38" s="97"/>
    </row>
    <row r="39" spans="2:7" ht="37.5" customHeight="1">
      <c r="B39" s="88" t="s">
        <v>122</v>
      </c>
      <c r="C39" s="109" t="s">
        <v>150</v>
      </c>
      <c r="D39" s="106" t="s">
        <v>114</v>
      </c>
      <c r="E39" s="99"/>
      <c r="F39" s="100"/>
      <c r="G39" s="101"/>
    </row>
    <row r="40" spans="2:6" ht="37.5" customHeight="1">
      <c r="B40" s="88" t="s">
        <v>123</v>
      </c>
      <c r="C40" s="109" t="s">
        <v>212</v>
      </c>
      <c r="D40" s="104" t="s">
        <v>109</v>
      </c>
      <c r="E40" s="96" t="s">
        <v>207</v>
      </c>
      <c r="F40" s="102" t="s">
        <v>136</v>
      </c>
    </row>
    <row r="41" spans="2:6" ht="36.75" customHeight="1">
      <c r="B41" s="88" t="s">
        <v>124</v>
      </c>
      <c r="C41" s="109" t="s">
        <v>212</v>
      </c>
      <c r="D41" s="106" t="s">
        <v>137</v>
      </c>
      <c r="E41" s="96" t="s">
        <v>207</v>
      </c>
      <c r="F41" s="102"/>
    </row>
    <row r="42" spans="2:6" ht="36.75" customHeight="1" thickBot="1">
      <c r="B42" s="88" t="s">
        <v>125</v>
      </c>
      <c r="C42" s="110" t="s">
        <v>212</v>
      </c>
      <c r="D42" s="107" t="s">
        <v>113</v>
      </c>
      <c r="E42" s="120" t="s">
        <v>211</v>
      </c>
      <c r="F42" s="102"/>
    </row>
    <row r="43" ht="14.25" thickTop="1">
      <c r="F43" s="91"/>
    </row>
  </sheetData>
  <sheetProtection password="E7B6" sheet="1"/>
  <mergeCells count="6">
    <mergeCell ref="B18:D18"/>
    <mergeCell ref="B19:C24"/>
    <mergeCell ref="G7:G10"/>
    <mergeCell ref="B6:B8"/>
    <mergeCell ref="B9:B15"/>
    <mergeCell ref="F13:F15"/>
  </mergeCells>
  <conditionalFormatting sqref="C27:C42">
    <cfRule type="cellIs" priority="1" dxfId="8" operator="equal" stopIfTrue="1">
      <formula>"適用"</formula>
    </cfRule>
  </conditionalFormatting>
  <dataValidations count="4">
    <dataValidation type="list" allowBlank="1" showInputMessage="1" showErrorMessage="1" sqref="E35 E38">
      <formula1>"土木,建築,設備"</formula1>
    </dataValidation>
    <dataValidation allowBlank="1" showInputMessage="1" showErrorMessage="1" sqref="E39"/>
    <dataValidation type="list" allowBlank="1" showInputMessage="1" showErrorMessage="1" sqref="C27:C42">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36</v>
      </c>
    </row>
    <row r="2" spans="12:14" ht="18" customHeight="1">
      <c r="L2" s="195" t="str">
        <f>'入力シート'!E6</f>
        <v>平成○○年○○月○○日</v>
      </c>
      <c r="M2" s="195"/>
      <c r="N2" s="195"/>
    </row>
    <row r="3" ht="54" customHeight="1"/>
    <row r="4" spans="1:14" ht="18" customHeight="1">
      <c r="A4" s="205" t="s">
        <v>3</v>
      </c>
      <c r="B4" s="205"/>
      <c r="C4" s="205"/>
      <c r="D4" s="205"/>
      <c r="E4" s="205"/>
      <c r="F4" s="205"/>
      <c r="G4" s="205"/>
      <c r="H4" s="205"/>
      <c r="I4" s="205"/>
      <c r="J4" s="205"/>
      <c r="K4" s="205"/>
      <c r="L4" s="205"/>
      <c r="M4" s="205"/>
      <c r="N4" s="205"/>
    </row>
    <row r="5" spans="1:14" ht="18" customHeight="1">
      <c r="A5" s="205" t="s">
        <v>37</v>
      </c>
      <c r="B5" s="205"/>
      <c r="C5" s="205"/>
      <c r="D5" s="205"/>
      <c r="E5" s="205"/>
      <c r="F5" s="205"/>
      <c r="G5" s="205"/>
      <c r="H5" s="205"/>
      <c r="I5" s="205"/>
      <c r="J5" s="205"/>
      <c r="K5" s="205"/>
      <c r="L5" s="205"/>
      <c r="M5" s="205"/>
      <c r="N5" s="205"/>
    </row>
    <row r="7" spans="1:14" ht="27" customHeight="1">
      <c r="A7" s="10" t="s">
        <v>5</v>
      </c>
      <c r="B7" s="199" t="str">
        <f>'入力シート'!E19</f>
        <v>横浜動物の森公園疎林エリア整備工事</v>
      </c>
      <c r="C7" s="199"/>
      <c r="D7" s="199"/>
      <c r="E7" s="199"/>
      <c r="F7" s="199"/>
      <c r="G7" s="199"/>
      <c r="H7" s="199"/>
      <c r="I7" s="199"/>
      <c r="J7" s="199"/>
      <c r="K7" s="199"/>
      <c r="L7" s="199"/>
      <c r="M7" s="199"/>
      <c r="N7" s="199"/>
    </row>
    <row r="8" spans="1:14" ht="27" customHeight="1">
      <c r="A8" s="10" t="s">
        <v>24</v>
      </c>
      <c r="B8" s="199" t="str">
        <f>'入力シート'!E7</f>
        <v>株式会社○○○○○○</v>
      </c>
      <c r="C8" s="199"/>
      <c r="D8" s="199"/>
      <c r="E8" s="199"/>
      <c r="F8" s="199"/>
      <c r="G8" s="199"/>
      <c r="H8" s="199"/>
      <c r="I8" s="199"/>
      <c r="J8" s="199"/>
      <c r="K8" s="199"/>
      <c r="L8" s="199"/>
      <c r="M8" s="199"/>
      <c r="N8" s="199"/>
    </row>
    <row r="9" ht="14.25" thickBot="1"/>
    <row r="10" spans="1:14" ht="54" customHeight="1" thickBot="1">
      <c r="A10" s="228" t="s">
        <v>74</v>
      </c>
      <c r="B10" s="229"/>
      <c r="C10" s="229"/>
      <c r="D10" s="229"/>
      <c r="E10" s="230" t="str">
        <f>IF('入力シート'!C31="適用",'入力シート'!E31,"今回工事ではこの項目を適用しません。")</f>
        <v>複合遊具組立時の高所作業における安全対策について。</v>
      </c>
      <c r="F10" s="231"/>
      <c r="G10" s="231"/>
      <c r="H10" s="231"/>
      <c r="I10" s="231"/>
      <c r="J10" s="231"/>
      <c r="K10" s="231"/>
      <c r="L10" s="231"/>
      <c r="M10" s="231"/>
      <c r="N10" s="232"/>
    </row>
    <row r="11" ht="14.25" thickBot="1"/>
    <row r="12" spans="1:14" ht="27" customHeight="1">
      <c r="A12" s="220" t="s">
        <v>78</v>
      </c>
      <c r="B12" s="215"/>
      <c r="C12" s="215"/>
      <c r="D12" s="215"/>
      <c r="E12" s="215"/>
      <c r="F12" s="215"/>
      <c r="G12" s="215"/>
      <c r="H12" s="215"/>
      <c r="I12" s="215"/>
      <c r="J12" s="215"/>
      <c r="K12" s="215"/>
      <c r="L12" s="215"/>
      <c r="M12" s="215"/>
      <c r="N12" s="221"/>
    </row>
    <row r="13" spans="1:14" ht="27" customHeight="1">
      <c r="A13" s="222"/>
      <c r="B13" s="223"/>
      <c r="C13" s="223"/>
      <c r="D13" s="223"/>
      <c r="E13" s="223"/>
      <c r="F13" s="223"/>
      <c r="G13" s="223"/>
      <c r="H13" s="223"/>
      <c r="I13" s="223"/>
      <c r="J13" s="223"/>
      <c r="K13" s="223"/>
      <c r="L13" s="223"/>
      <c r="M13" s="223"/>
      <c r="N13" s="224"/>
    </row>
    <row r="14" spans="1:14" ht="27" customHeight="1">
      <c r="A14" s="219"/>
      <c r="B14" s="217"/>
      <c r="C14" s="217"/>
      <c r="D14" s="217"/>
      <c r="E14" s="217"/>
      <c r="F14" s="217"/>
      <c r="G14" s="217"/>
      <c r="H14" s="217"/>
      <c r="I14" s="217"/>
      <c r="J14" s="217"/>
      <c r="K14" s="217"/>
      <c r="L14" s="217"/>
      <c r="M14" s="217"/>
      <c r="N14" s="218"/>
    </row>
    <row r="15" spans="1:14" ht="27" customHeight="1">
      <c r="A15" s="219"/>
      <c r="B15" s="217"/>
      <c r="C15" s="217"/>
      <c r="D15" s="217"/>
      <c r="E15" s="217"/>
      <c r="F15" s="217"/>
      <c r="G15" s="217"/>
      <c r="H15" s="217"/>
      <c r="I15" s="217"/>
      <c r="J15" s="217"/>
      <c r="K15" s="217"/>
      <c r="L15" s="217"/>
      <c r="M15" s="217"/>
      <c r="N15" s="218"/>
    </row>
    <row r="16" spans="1:14" ht="27" customHeight="1">
      <c r="A16" s="219"/>
      <c r="B16" s="217"/>
      <c r="C16" s="217"/>
      <c r="D16" s="217"/>
      <c r="E16" s="217"/>
      <c r="F16" s="217"/>
      <c r="G16" s="217"/>
      <c r="H16" s="217"/>
      <c r="I16" s="217"/>
      <c r="J16" s="217"/>
      <c r="K16" s="217"/>
      <c r="L16" s="217"/>
      <c r="M16" s="217"/>
      <c r="N16" s="218"/>
    </row>
    <row r="17" spans="1:14" ht="27" customHeight="1">
      <c r="A17" s="219"/>
      <c r="B17" s="217"/>
      <c r="C17" s="217"/>
      <c r="D17" s="217"/>
      <c r="E17" s="217"/>
      <c r="F17" s="217"/>
      <c r="G17" s="217"/>
      <c r="H17" s="217"/>
      <c r="I17" s="217"/>
      <c r="J17" s="217"/>
      <c r="K17" s="217"/>
      <c r="L17" s="217"/>
      <c r="M17" s="217"/>
      <c r="N17" s="218"/>
    </row>
    <row r="18" spans="1:14" ht="27" customHeight="1">
      <c r="A18" s="219"/>
      <c r="B18" s="217"/>
      <c r="C18" s="217"/>
      <c r="D18" s="217"/>
      <c r="E18" s="217"/>
      <c r="F18" s="217"/>
      <c r="G18" s="217"/>
      <c r="H18" s="217"/>
      <c r="I18" s="217"/>
      <c r="J18" s="217"/>
      <c r="K18" s="217"/>
      <c r="L18" s="217"/>
      <c r="M18" s="217"/>
      <c r="N18" s="218"/>
    </row>
    <row r="19" spans="1:14" ht="27" customHeight="1">
      <c r="A19" s="219"/>
      <c r="B19" s="217"/>
      <c r="C19" s="217"/>
      <c r="D19" s="217"/>
      <c r="E19" s="217"/>
      <c r="F19" s="217"/>
      <c r="G19" s="217"/>
      <c r="H19" s="217"/>
      <c r="I19" s="217"/>
      <c r="J19" s="217"/>
      <c r="K19" s="217"/>
      <c r="L19" s="217"/>
      <c r="M19" s="217"/>
      <c r="N19" s="218"/>
    </row>
    <row r="20" spans="1:14" ht="27" customHeight="1">
      <c r="A20" s="219"/>
      <c r="B20" s="217"/>
      <c r="C20" s="217"/>
      <c r="D20" s="217"/>
      <c r="E20" s="217"/>
      <c r="F20" s="217"/>
      <c r="G20" s="217"/>
      <c r="H20" s="217"/>
      <c r="I20" s="217"/>
      <c r="J20" s="217"/>
      <c r="K20" s="217"/>
      <c r="L20" s="217"/>
      <c r="M20" s="217"/>
      <c r="N20" s="218"/>
    </row>
    <row r="21" spans="1:14" ht="27" customHeight="1">
      <c r="A21" s="219"/>
      <c r="B21" s="217"/>
      <c r="C21" s="217"/>
      <c r="D21" s="217"/>
      <c r="E21" s="217"/>
      <c r="F21" s="217"/>
      <c r="G21" s="217"/>
      <c r="H21" s="217"/>
      <c r="I21" s="217"/>
      <c r="J21" s="217"/>
      <c r="K21" s="217"/>
      <c r="L21" s="217"/>
      <c r="M21" s="217"/>
      <c r="N21" s="218"/>
    </row>
    <row r="22" spans="1:14" ht="27" customHeight="1">
      <c r="A22" s="219"/>
      <c r="B22" s="217"/>
      <c r="C22" s="217"/>
      <c r="D22" s="217"/>
      <c r="E22" s="217"/>
      <c r="F22" s="217"/>
      <c r="G22" s="217"/>
      <c r="H22" s="217"/>
      <c r="I22" s="217"/>
      <c r="J22" s="217"/>
      <c r="K22" s="217"/>
      <c r="L22" s="217"/>
      <c r="M22" s="217"/>
      <c r="N22" s="218"/>
    </row>
    <row r="23" spans="1:14" ht="27" customHeight="1">
      <c r="A23" s="219"/>
      <c r="B23" s="217"/>
      <c r="C23" s="217"/>
      <c r="D23" s="217"/>
      <c r="E23" s="217"/>
      <c r="F23" s="217"/>
      <c r="G23" s="217"/>
      <c r="H23" s="217"/>
      <c r="I23" s="217"/>
      <c r="J23" s="217"/>
      <c r="K23" s="217"/>
      <c r="L23" s="217"/>
      <c r="M23" s="217"/>
      <c r="N23" s="218"/>
    </row>
    <row r="24" spans="1:14" ht="27" customHeight="1">
      <c r="A24" s="219"/>
      <c r="B24" s="217"/>
      <c r="C24" s="217"/>
      <c r="D24" s="217"/>
      <c r="E24" s="217"/>
      <c r="F24" s="217"/>
      <c r="G24" s="217"/>
      <c r="H24" s="217"/>
      <c r="I24" s="217"/>
      <c r="J24" s="217"/>
      <c r="K24" s="217"/>
      <c r="L24" s="217"/>
      <c r="M24" s="217"/>
      <c r="N24" s="218"/>
    </row>
    <row r="25" spans="1:14" ht="27" customHeight="1">
      <c r="A25" s="219"/>
      <c r="B25" s="217"/>
      <c r="C25" s="217"/>
      <c r="D25" s="217"/>
      <c r="E25" s="217"/>
      <c r="F25" s="217"/>
      <c r="G25" s="217"/>
      <c r="H25" s="217"/>
      <c r="I25" s="217"/>
      <c r="J25" s="217"/>
      <c r="K25" s="217"/>
      <c r="L25" s="217"/>
      <c r="M25" s="217"/>
      <c r="N25" s="218"/>
    </row>
    <row r="26" spans="1:14" ht="27" customHeight="1">
      <c r="A26" s="219"/>
      <c r="B26" s="217"/>
      <c r="C26" s="217"/>
      <c r="D26" s="217"/>
      <c r="E26" s="217"/>
      <c r="F26" s="217"/>
      <c r="G26" s="217"/>
      <c r="H26" s="217"/>
      <c r="I26" s="217"/>
      <c r="J26" s="217"/>
      <c r="K26" s="217"/>
      <c r="L26" s="217"/>
      <c r="M26" s="217"/>
      <c r="N26" s="218"/>
    </row>
    <row r="27" spans="1:14" ht="27" customHeight="1">
      <c r="A27" s="219"/>
      <c r="B27" s="217"/>
      <c r="C27" s="217"/>
      <c r="D27" s="217"/>
      <c r="E27" s="217"/>
      <c r="F27" s="217"/>
      <c r="G27" s="217"/>
      <c r="H27" s="217"/>
      <c r="I27" s="217"/>
      <c r="J27" s="217"/>
      <c r="K27" s="217"/>
      <c r="L27" s="217"/>
      <c r="M27" s="217"/>
      <c r="N27" s="218"/>
    </row>
    <row r="28" spans="1:14" ht="27" customHeight="1">
      <c r="A28" s="219"/>
      <c r="B28" s="217"/>
      <c r="C28" s="217"/>
      <c r="D28" s="217"/>
      <c r="E28" s="217"/>
      <c r="F28" s="217"/>
      <c r="G28" s="217"/>
      <c r="H28" s="217"/>
      <c r="I28" s="217"/>
      <c r="J28" s="217"/>
      <c r="K28" s="217"/>
      <c r="L28" s="217"/>
      <c r="M28" s="217"/>
      <c r="N28" s="218"/>
    </row>
    <row r="29" spans="1:14" ht="27" customHeight="1">
      <c r="A29" s="219"/>
      <c r="B29" s="217"/>
      <c r="C29" s="217"/>
      <c r="D29" s="217"/>
      <c r="E29" s="217"/>
      <c r="F29" s="217"/>
      <c r="G29" s="217"/>
      <c r="H29" s="217"/>
      <c r="I29" s="217"/>
      <c r="J29" s="217"/>
      <c r="K29" s="217"/>
      <c r="L29" s="217"/>
      <c r="M29" s="217"/>
      <c r="N29" s="218"/>
    </row>
    <row r="30" spans="1:14" ht="27" customHeight="1">
      <c r="A30" s="219"/>
      <c r="B30" s="217"/>
      <c r="C30" s="217"/>
      <c r="D30" s="217"/>
      <c r="E30" s="217"/>
      <c r="F30" s="217"/>
      <c r="G30" s="217"/>
      <c r="H30" s="217"/>
      <c r="I30" s="217"/>
      <c r="J30" s="217"/>
      <c r="K30" s="217"/>
      <c r="L30" s="217"/>
      <c r="M30" s="217"/>
      <c r="N30" s="218"/>
    </row>
    <row r="31" spans="1:14" ht="27" customHeight="1">
      <c r="A31" s="219"/>
      <c r="B31" s="217"/>
      <c r="C31" s="217"/>
      <c r="D31" s="217"/>
      <c r="E31" s="217"/>
      <c r="F31" s="217"/>
      <c r="G31" s="217"/>
      <c r="H31" s="217"/>
      <c r="I31" s="217"/>
      <c r="J31" s="217"/>
      <c r="K31" s="217"/>
      <c r="L31" s="217"/>
      <c r="M31" s="217"/>
      <c r="N31" s="218"/>
    </row>
    <row r="32" spans="1:14" ht="27" customHeight="1">
      <c r="A32" s="219"/>
      <c r="B32" s="217"/>
      <c r="C32" s="217"/>
      <c r="D32" s="217"/>
      <c r="E32" s="217"/>
      <c r="F32" s="217"/>
      <c r="G32" s="217"/>
      <c r="H32" s="217"/>
      <c r="I32" s="217"/>
      <c r="J32" s="217"/>
      <c r="K32" s="217"/>
      <c r="L32" s="217"/>
      <c r="M32" s="217"/>
      <c r="N32" s="218"/>
    </row>
    <row r="33" spans="1:14" ht="27" customHeight="1">
      <c r="A33" s="219"/>
      <c r="B33" s="217"/>
      <c r="C33" s="217"/>
      <c r="D33" s="217"/>
      <c r="E33" s="217"/>
      <c r="F33" s="217"/>
      <c r="G33" s="217"/>
      <c r="H33" s="217"/>
      <c r="I33" s="217"/>
      <c r="J33" s="217"/>
      <c r="K33" s="217"/>
      <c r="L33" s="217"/>
      <c r="M33" s="217"/>
      <c r="N33" s="218"/>
    </row>
    <row r="34" spans="1:14" ht="27" customHeight="1">
      <c r="A34" s="219"/>
      <c r="B34" s="217"/>
      <c r="C34" s="217"/>
      <c r="D34" s="217"/>
      <c r="E34" s="217"/>
      <c r="F34" s="217"/>
      <c r="G34" s="217"/>
      <c r="H34" s="217"/>
      <c r="I34" s="217"/>
      <c r="J34" s="217"/>
      <c r="K34" s="217"/>
      <c r="L34" s="217"/>
      <c r="M34" s="217"/>
      <c r="N34" s="218"/>
    </row>
    <row r="35" spans="1:14" ht="27" customHeight="1" thickBot="1">
      <c r="A35" s="227"/>
      <c r="B35" s="225"/>
      <c r="C35" s="225"/>
      <c r="D35" s="225"/>
      <c r="E35" s="225"/>
      <c r="F35" s="225"/>
      <c r="G35" s="225"/>
      <c r="H35" s="225"/>
      <c r="I35" s="225"/>
      <c r="J35" s="225"/>
      <c r="K35" s="225"/>
      <c r="L35" s="225"/>
      <c r="M35" s="225"/>
      <c r="N35" s="226"/>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5:N5"/>
    <mergeCell ref="A13:D13"/>
    <mergeCell ref="A16:D16"/>
    <mergeCell ref="A17:D17"/>
    <mergeCell ref="A12:N12"/>
    <mergeCell ref="A10:D10"/>
    <mergeCell ref="E10:N10"/>
    <mergeCell ref="E35:N35"/>
    <mergeCell ref="E34:N34"/>
    <mergeCell ref="L2:N2"/>
    <mergeCell ref="A14:D14"/>
    <mergeCell ref="E14:N14"/>
    <mergeCell ref="A15:D15"/>
    <mergeCell ref="E15:N15"/>
    <mergeCell ref="B8:N8"/>
    <mergeCell ref="B7:N7"/>
    <mergeCell ref="A4:N4"/>
    <mergeCell ref="E33:N33"/>
    <mergeCell ref="A32:D32"/>
    <mergeCell ref="E32:N32"/>
    <mergeCell ref="A23:D23"/>
    <mergeCell ref="A24:D24"/>
    <mergeCell ref="E31:N31"/>
    <mergeCell ref="E23:N23"/>
    <mergeCell ref="E24:N24"/>
    <mergeCell ref="E25:N25"/>
    <mergeCell ref="A25:D25"/>
    <mergeCell ref="E30:N30"/>
    <mergeCell ref="A26:D26"/>
    <mergeCell ref="E28:N28"/>
    <mergeCell ref="E29:N29"/>
    <mergeCell ref="E26:N26"/>
    <mergeCell ref="A30:D30"/>
    <mergeCell ref="E27:N27"/>
    <mergeCell ref="E21:N21"/>
    <mergeCell ref="A35:D35"/>
    <mergeCell ref="A27:D27"/>
    <mergeCell ref="A28:D28"/>
    <mergeCell ref="A29:D29"/>
    <mergeCell ref="A33:D33"/>
    <mergeCell ref="A34:D34"/>
    <mergeCell ref="A31:D31"/>
    <mergeCell ref="A22:D22"/>
    <mergeCell ref="E22:N22"/>
    <mergeCell ref="A18:D18"/>
    <mergeCell ref="A21:D21"/>
    <mergeCell ref="A20:D20"/>
    <mergeCell ref="E13:N13"/>
    <mergeCell ref="E16:N16"/>
    <mergeCell ref="E17:N17"/>
    <mergeCell ref="E18:N18"/>
    <mergeCell ref="A19:D19"/>
    <mergeCell ref="E19:N19"/>
    <mergeCell ref="E20:N20"/>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B8" sqref="B8:N8"/>
    </sheetView>
  </sheetViews>
  <sheetFormatPr defaultColWidth="9.00390625" defaultRowHeight="13.5"/>
  <cols>
    <col min="1" max="30" width="7.50390625" style="1" customWidth="1"/>
    <col min="31" max="16384" width="9.00390625" style="1" customWidth="1"/>
  </cols>
  <sheetData>
    <row r="1" ht="18" customHeight="1">
      <c r="N1" s="2" t="s">
        <v>38</v>
      </c>
    </row>
    <row r="2" spans="12:14" ht="18" customHeight="1">
      <c r="L2" s="195" t="str">
        <f>'入力シート'!E6</f>
        <v>平成○○年○○月○○日</v>
      </c>
      <c r="M2" s="195"/>
      <c r="N2" s="195"/>
    </row>
    <row r="3" ht="54" customHeight="1"/>
    <row r="4" spans="1:14" ht="18" customHeight="1">
      <c r="A4" s="205" t="s">
        <v>3</v>
      </c>
      <c r="B4" s="205"/>
      <c r="C4" s="205"/>
      <c r="D4" s="205"/>
      <c r="E4" s="205"/>
      <c r="F4" s="205"/>
      <c r="G4" s="205"/>
      <c r="H4" s="205"/>
      <c r="I4" s="205"/>
      <c r="J4" s="205"/>
      <c r="K4" s="205"/>
      <c r="L4" s="205"/>
      <c r="M4" s="205"/>
      <c r="N4" s="205"/>
    </row>
    <row r="5" spans="1:14" ht="18" customHeight="1">
      <c r="A5" s="205" t="s">
        <v>39</v>
      </c>
      <c r="B5" s="205"/>
      <c r="C5" s="205"/>
      <c r="D5" s="205"/>
      <c r="E5" s="205"/>
      <c r="F5" s="205"/>
      <c r="G5" s="205"/>
      <c r="H5" s="205"/>
      <c r="I5" s="205"/>
      <c r="J5" s="205"/>
      <c r="K5" s="205"/>
      <c r="L5" s="205"/>
      <c r="M5" s="205"/>
      <c r="N5" s="205"/>
    </row>
    <row r="7" spans="1:14" ht="27" customHeight="1">
      <c r="A7" s="10" t="s">
        <v>5</v>
      </c>
      <c r="B7" s="199" t="str">
        <f>'入力シート'!E19</f>
        <v>横浜動物の森公園疎林エリア整備工事</v>
      </c>
      <c r="C7" s="199"/>
      <c r="D7" s="199"/>
      <c r="E7" s="199"/>
      <c r="F7" s="199"/>
      <c r="G7" s="199"/>
      <c r="H7" s="199"/>
      <c r="I7" s="199"/>
      <c r="J7" s="199"/>
      <c r="K7" s="199"/>
      <c r="L7" s="199"/>
      <c r="M7" s="199"/>
      <c r="N7" s="199"/>
    </row>
    <row r="8" spans="1:14" ht="27" customHeight="1">
      <c r="A8" s="10" t="s">
        <v>24</v>
      </c>
      <c r="B8" s="199" t="str">
        <f>'入力シート'!E7</f>
        <v>株式会社○○○○○○</v>
      </c>
      <c r="C8" s="199"/>
      <c r="D8" s="199"/>
      <c r="E8" s="199"/>
      <c r="F8" s="199"/>
      <c r="G8" s="199"/>
      <c r="H8" s="199"/>
      <c r="I8" s="199"/>
      <c r="J8" s="199"/>
      <c r="K8" s="199"/>
      <c r="L8" s="199"/>
      <c r="M8" s="199"/>
      <c r="N8" s="199"/>
    </row>
    <row r="9" ht="14.25" thickBot="1"/>
    <row r="10" spans="1:14" ht="54" customHeight="1" thickBot="1">
      <c r="A10" s="228" t="s">
        <v>74</v>
      </c>
      <c r="B10" s="229"/>
      <c r="C10" s="229"/>
      <c r="D10" s="229"/>
      <c r="E10" s="230" t="str">
        <f>IF('入力シート'!C32="適用",'入力シート'!E32,"今回工事ではこの項目を適用しません。")</f>
        <v>今回工事ではこの項目を適用しません。</v>
      </c>
      <c r="F10" s="231"/>
      <c r="G10" s="231"/>
      <c r="H10" s="231"/>
      <c r="I10" s="231"/>
      <c r="J10" s="231"/>
      <c r="K10" s="231"/>
      <c r="L10" s="231"/>
      <c r="M10" s="231"/>
      <c r="N10" s="232"/>
    </row>
    <row r="11" ht="14.25" thickBot="1"/>
    <row r="12" spans="1:14" ht="27" customHeight="1">
      <c r="A12" s="220" t="s">
        <v>79</v>
      </c>
      <c r="B12" s="215"/>
      <c r="C12" s="215"/>
      <c r="D12" s="215"/>
      <c r="E12" s="215"/>
      <c r="F12" s="215"/>
      <c r="G12" s="215"/>
      <c r="H12" s="215"/>
      <c r="I12" s="215"/>
      <c r="J12" s="215"/>
      <c r="K12" s="215"/>
      <c r="L12" s="215"/>
      <c r="M12" s="215"/>
      <c r="N12" s="221"/>
    </row>
    <row r="13" spans="1:14" ht="27" customHeight="1">
      <c r="A13" s="222"/>
      <c r="B13" s="223"/>
      <c r="C13" s="223"/>
      <c r="D13" s="223"/>
      <c r="E13" s="223"/>
      <c r="F13" s="223"/>
      <c r="G13" s="223"/>
      <c r="H13" s="223"/>
      <c r="I13" s="223"/>
      <c r="J13" s="223"/>
      <c r="K13" s="223"/>
      <c r="L13" s="223"/>
      <c r="M13" s="223"/>
      <c r="N13" s="224"/>
    </row>
    <row r="14" spans="1:14" ht="27" customHeight="1">
      <c r="A14" s="219"/>
      <c r="B14" s="217"/>
      <c r="C14" s="217"/>
      <c r="D14" s="217"/>
      <c r="E14" s="217"/>
      <c r="F14" s="217"/>
      <c r="G14" s="217"/>
      <c r="H14" s="217"/>
      <c r="I14" s="217"/>
      <c r="J14" s="217"/>
      <c r="K14" s="217"/>
      <c r="L14" s="217"/>
      <c r="M14" s="217"/>
      <c r="N14" s="218"/>
    </row>
    <row r="15" spans="1:14" ht="27" customHeight="1">
      <c r="A15" s="219"/>
      <c r="B15" s="217"/>
      <c r="C15" s="217"/>
      <c r="D15" s="217"/>
      <c r="E15" s="217"/>
      <c r="F15" s="217"/>
      <c r="G15" s="217"/>
      <c r="H15" s="217"/>
      <c r="I15" s="217"/>
      <c r="J15" s="217"/>
      <c r="K15" s="217"/>
      <c r="L15" s="217"/>
      <c r="M15" s="217"/>
      <c r="N15" s="218"/>
    </row>
    <row r="16" spans="1:14" ht="27" customHeight="1">
      <c r="A16" s="219"/>
      <c r="B16" s="217"/>
      <c r="C16" s="217"/>
      <c r="D16" s="217"/>
      <c r="E16" s="217"/>
      <c r="F16" s="217"/>
      <c r="G16" s="217"/>
      <c r="H16" s="217"/>
      <c r="I16" s="217"/>
      <c r="J16" s="217"/>
      <c r="K16" s="217"/>
      <c r="L16" s="217"/>
      <c r="M16" s="217"/>
      <c r="N16" s="218"/>
    </row>
    <row r="17" spans="1:14" ht="27" customHeight="1">
      <c r="A17" s="219"/>
      <c r="B17" s="217"/>
      <c r="C17" s="217"/>
      <c r="D17" s="217"/>
      <c r="E17" s="217"/>
      <c r="F17" s="217"/>
      <c r="G17" s="217"/>
      <c r="H17" s="217"/>
      <c r="I17" s="217"/>
      <c r="J17" s="217"/>
      <c r="K17" s="217"/>
      <c r="L17" s="217"/>
      <c r="M17" s="217"/>
      <c r="N17" s="218"/>
    </row>
    <row r="18" spans="1:14" ht="27" customHeight="1">
      <c r="A18" s="219"/>
      <c r="B18" s="217"/>
      <c r="C18" s="217"/>
      <c r="D18" s="217"/>
      <c r="E18" s="217"/>
      <c r="F18" s="217"/>
      <c r="G18" s="217"/>
      <c r="H18" s="217"/>
      <c r="I18" s="217"/>
      <c r="J18" s="217"/>
      <c r="K18" s="217"/>
      <c r="L18" s="217"/>
      <c r="M18" s="217"/>
      <c r="N18" s="218"/>
    </row>
    <row r="19" spans="1:14" ht="27" customHeight="1">
      <c r="A19" s="219"/>
      <c r="B19" s="217"/>
      <c r="C19" s="217"/>
      <c r="D19" s="217"/>
      <c r="E19" s="217"/>
      <c r="F19" s="217"/>
      <c r="G19" s="217"/>
      <c r="H19" s="217"/>
      <c r="I19" s="217"/>
      <c r="J19" s="217"/>
      <c r="K19" s="217"/>
      <c r="L19" s="217"/>
      <c r="M19" s="217"/>
      <c r="N19" s="218"/>
    </row>
    <row r="20" spans="1:14" ht="27" customHeight="1">
      <c r="A20" s="219"/>
      <c r="B20" s="217"/>
      <c r="C20" s="217"/>
      <c r="D20" s="217"/>
      <c r="E20" s="217"/>
      <c r="F20" s="217"/>
      <c r="G20" s="217"/>
      <c r="H20" s="217"/>
      <c r="I20" s="217"/>
      <c r="J20" s="217"/>
      <c r="K20" s="217"/>
      <c r="L20" s="217"/>
      <c r="M20" s="217"/>
      <c r="N20" s="218"/>
    </row>
    <row r="21" spans="1:14" ht="27" customHeight="1">
      <c r="A21" s="219"/>
      <c r="B21" s="217"/>
      <c r="C21" s="217"/>
      <c r="D21" s="217"/>
      <c r="E21" s="217"/>
      <c r="F21" s="217"/>
      <c r="G21" s="217"/>
      <c r="H21" s="217"/>
      <c r="I21" s="217"/>
      <c r="J21" s="217"/>
      <c r="K21" s="217"/>
      <c r="L21" s="217"/>
      <c r="M21" s="217"/>
      <c r="N21" s="218"/>
    </row>
    <row r="22" spans="1:14" ht="27" customHeight="1">
      <c r="A22" s="219"/>
      <c r="B22" s="217"/>
      <c r="C22" s="217"/>
      <c r="D22" s="217"/>
      <c r="E22" s="217"/>
      <c r="F22" s="217"/>
      <c r="G22" s="217"/>
      <c r="H22" s="217"/>
      <c r="I22" s="217"/>
      <c r="J22" s="217"/>
      <c r="K22" s="217"/>
      <c r="L22" s="217"/>
      <c r="M22" s="217"/>
      <c r="N22" s="218"/>
    </row>
    <row r="23" spans="1:14" ht="27" customHeight="1">
      <c r="A23" s="219"/>
      <c r="B23" s="217"/>
      <c r="C23" s="217"/>
      <c r="D23" s="217"/>
      <c r="E23" s="217"/>
      <c r="F23" s="217"/>
      <c r="G23" s="217"/>
      <c r="H23" s="217"/>
      <c r="I23" s="217"/>
      <c r="J23" s="217"/>
      <c r="K23" s="217"/>
      <c r="L23" s="217"/>
      <c r="M23" s="217"/>
      <c r="N23" s="218"/>
    </row>
    <row r="24" spans="1:14" ht="27" customHeight="1">
      <c r="A24" s="219"/>
      <c r="B24" s="217"/>
      <c r="C24" s="217"/>
      <c r="D24" s="217"/>
      <c r="E24" s="217"/>
      <c r="F24" s="217"/>
      <c r="G24" s="217"/>
      <c r="H24" s="217"/>
      <c r="I24" s="217"/>
      <c r="J24" s="217"/>
      <c r="K24" s="217"/>
      <c r="L24" s="217"/>
      <c r="M24" s="217"/>
      <c r="N24" s="218"/>
    </row>
    <row r="25" spans="1:14" ht="27" customHeight="1">
      <c r="A25" s="219"/>
      <c r="B25" s="217"/>
      <c r="C25" s="217"/>
      <c r="D25" s="217"/>
      <c r="E25" s="217"/>
      <c r="F25" s="217"/>
      <c r="G25" s="217"/>
      <c r="H25" s="217"/>
      <c r="I25" s="217"/>
      <c r="J25" s="217"/>
      <c r="K25" s="217"/>
      <c r="L25" s="217"/>
      <c r="M25" s="217"/>
      <c r="N25" s="218"/>
    </row>
    <row r="26" spans="1:14" ht="27" customHeight="1">
      <c r="A26" s="219"/>
      <c r="B26" s="217"/>
      <c r="C26" s="217"/>
      <c r="D26" s="217"/>
      <c r="E26" s="217"/>
      <c r="F26" s="217"/>
      <c r="G26" s="217"/>
      <c r="H26" s="217"/>
      <c r="I26" s="217"/>
      <c r="J26" s="217"/>
      <c r="K26" s="217"/>
      <c r="L26" s="217"/>
      <c r="M26" s="217"/>
      <c r="N26" s="218"/>
    </row>
    <row r="27" spans="1:14" ht="27" customHeight="1">
      <c r="A27" s="219"/>
      <c r="B27" s="217"/>
      <c r="C27" s="217"/>
      <c r="D27" s="217"/>
      <c r="E27" s="217"/>
      <c r="F27" s="217"/>
      <c r="G27" s="217"/>
      <c r="H27" s="217"/>
      <c r="I27" s="217"/>
      <c r="J27" s="217"/>
      <c r="K27" s="217"/>
      <c r="L27" s="217"/>
      <c r="M27" s="217"/>
      <c r="N27" s="218"/>
    </row>
    <row r="28" spans="1:14" ht="27" customHeight="1">
      <c r="A28" s="219"/>
      <c r="B28" s="217"/>
      <c r="C28" s="217"/>
      <c r="D28" s="217"/>
      <c r="E28" s="217"/>
      <c r="F28" s="217"/>
      <c r="G28" s="217"/>
      <c r="H28" s="217"/>
      <c r="I28" s="217"/>
      <c r="J28" s="217"/>
      <c r="K28" s="217"/>
      <c r="L28" s="217"/>
      <c r="M28" s="217"/>
      <c r="N28" s="218"/>
    </row>
    <row r="29" spans="1:14" ht="27" customHeight="1">
      <c r="A29" s="219"/>
      <c r="B29" s="217"/>
      <c r="C29" s="217"/>
      <c r="D29" s="217"/>
      <c r="E29" s="217"/>
      <c r="F29" s="217"/>
      <c r="G29" s="217"/>
      <c r="H29" s="217"/>
      <c r="I29" s="217"/>
      <c r="J29" s="217"/>
      <c r="K29" s="217"/>
      <c r="L29" s="217"/>
      <c r="M29" s="217"/>
      <c r="N29" s="218"/>
    </row>
    <row r="30" spans="1:14" ht="27" customHeight="1">
      <c r="A30" s="219"/>
      <c r="B30" s="217"/>
      <c r="C30" s="217"/>
      <c r="D30" s="217"/>
      <c r="E30" s="217"/>
      <c r="F30" s="217"/>
      <c r="G30" s="217"/>
      <c r="H30" s="217"/>
      <c r="I30" s="217"/>
      <c r="J30" s="217"/>
      <c r="K30" s="217"/>
      <c r="L30" s="217"/>
      <c r="M30" s="217"/>
      <c r="N30" s="218"/>
    </row>
    <row r="31" spans="1:14" ht="27" customHeight="1">
      <c r="A31" s="219"/>
      <c r="B31" s="217"/>
      <c r="C31" s="217"/>
      <c r="D31" s="217"/>
      <c r="E31" s="217"/>
      <c r="F31" s="217"/>
      <c r="G31" s="217"/>
      <c r="H31" s="217"/>
      <c r="I31" s="217"/>
      <c r="J31" s="217"/>
      <c r="K31" s="217"/>
      <c r="L31" s="217"/>
      <c r="M31" s="217"/>
      <c r="N31" s="218"/>
    </row>
    <row r="32" spans="1:14" ht="27" customHeight="1">
      <c r="A32" s="219"/>
      <c r="B32" s="217"/>
      <c r="C32" s="217"/>
      <c r="D32" s="217"/>
      <c r="E32" s="217"/>
      <c r="F32" s="217"/>
      <c r="G32" s="217"/>
      <c r="H32" s="217"/>
      <c r="I32" s="217"/>
      <c r="J32" s="217"/>
      <c r="K32" s="217"/>
      <c r="L32" s="217"/>
      <c r="M32" s="217"/>
      <c r="N32" s="218"/>
    </row>
    <row r="33" spans="1:14" ht="27" customHeight="1">
      <c r="A33" s="219"/>
      <c r="B33" s="217"/>
      <c r="C33" s="217"/>
      <c r="D33" s="217"/>
      <c r="E33" s="217"/>
      <c r="F33" s="217"/>
      <c r="G33" s="217"/>
      <c r="H33" s="217"/>
      <c r="I33" s="217"/>
      <c r="J33" s="217"/>
      <c r="K33" s="217"/>
      <c r="L33" s="217"/>
      <c r="M33" s="217"/>
      <c r="N33" s="218"/>
    </row>
    <row r="34" spans="1:14" ht="27" customHeight="1">
      <c r="A34" s="219"/>
      <c r="B34" s="217"/>
      <c r="C34" s="217"/>
      <c r="D34" s="217"/>
      <c r="E34" s="217"/>
      <c r="F34" s="217"/>
      <c r="G34" s="217"/>
      <c r="H34" s="217"/>
      <c r="I34" s="217"/>
      <c r="J34" s="217"/>
      <c r="K34" s="217"/>
      <c r="L34" s="217"/>
      <c r="M34" s="217"/>
      <c r="N34" s="218"/>
    </row>
    <row r="35" spans="1:14" ht="27" customHeight="1" thickBot="1">
      <c r="A35" s="227"/>
      <c r="B35" s="225"/>
      <c r="C35" s="225"/>
      <c r="D35" s="225"/>
      <c r="E35" s="225"/>
      <c r="F35" s="225"/>
      <c r="G35" s="225"/>
      <c r="H35" s="225"/>
      <c r="I35" s="225"/>
      <c r="J35" s="225"/>
      <c r="K35" s="225"/>
      <c r="L35" s="225"/>
      <c r="M35" s="225"/>
      <c r="N35" s="226"/>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35:D35"/>
    <mergeCell ref="E35:N35"/>
    <mergeCell ref="E28:N28"/>
    <mergeCell ref="A34:D34"/>
    <mergeCell ref="E34:N34"/>
    <mergeCell ref="E33:N33"/>
    <mergeCell ref="A32:D32"/>
    <mergeCell ref="E32:N32"/>
    <mergeCell ref="A33:D33"/>
    <mergeCell ref="E30:N30"/>
    <mergeCell ref="E31:N31"/>
    <mergeCell ref="E29:N29"/>
    <mergeCell ref="A28:D28"/>
    <mergeCell ref="A29:D29"/>
    <mergeCell ref="A30:D30"/>
    <mergeCell ref="A31:D31"/>
    <mergeCell ref="A12:N12"/>
    <mergeCell ref="E19:N19"/>
    <mergeCell ref="E18:N18"/>
    <mergeCell ref="A10:D10"/>
    <mergeCell ref="E10:N10"/>
    <mergeCell ref="E16:N16"/>
    <mergeCell ref="E13:N13"/>
    <mergeCell ref="A16:D16"/>
    <mergeCell ref="L2:N2"/>
    <mergeCell ref="A14:D14"/>
    <mergeCell ref="E14:N14"/>
    <mergeCell ref="A17:D17"/>
    <mergeCell ref="E17:N17"/>
    <mergeCell ref="B8:N8"/>
    <mergeCell ref="B7:N7"/>
    <mergeCell ref="A4:N4"/>
    <mergeCell ref="A5:N5"/>
    <mergeCell ref="A13:D13"/>
    <mergeCell ref="E27:N27"/>
    <mergeCell ref="A15:D15"/>
    <mergeCell ref="E15:N15"/>
    <mergeCell ref="E22:N22"/>
    <mergeCell ref="E23:N23"/>
    <mergeCell ref="A18:D18"/>
    <mergeCell ref="A19:D19"/>
    <mergeCell ref="A27:D27"/>
    <mergeCell ref="A24:D24"/>
    <mergeCell ref="A20:D20"/>
    <mergeCell ref="A25:D25"/>
    <mergeCell ref="E20:N20"/>
    <mergeCell ref="A21:D21"/>
    <mergeCell ref="A26:D26"/>
    <mergeCell ref="E24:N24"/>
    <mergeCell ref="E21:N21"/>
    <mergeCell ref="E25:N25"/>
    <mergeCell ref="E26:N26"/>
    <mergeCell ref="A23:D23"/>
    <mergeCell ref="A22:D22"/>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45" t="s">
        <v>176</v>
      </c>
      <c r="C2" s="145"/>
    </row>
    <row r="3" spans="2:3" ht="15.75" customHeight="1">
      <c r="B3" s="111"/>
      <c r="C3" s="111"/>
    </row>
    <row r="4" spans="2:3" ht="28.5">
      <c r="B4" s="145" t="s">
        <v>178</v>
      </c>
      <c r="C4" s="145"/>
    </row>
    <row r="5" spans="2:3" ht="58.5" customHeight="1">
      <c r="B5" s="112"/>
      <c r="C5" s="112"/>
    </row>
    <row r="6" spans="2:3" ht="73.5" customHeight="1">
      <c r="B6" s="113" t="s">
        <v>5</v>
      </c>
      <c r="C6" s="114" t="str">
        <f>'入力シート'!E19</f>
        <v>横浜動物の森公園疎林エリア整備工事</v>
      </c>
    </row>
    <row r="7" spans="2:3" ht="364.5" customHeight="1">
      <c r="B7" s="112"/>
      <c r="C7" s="112"/>
    </row>
    <row r="8" spans="2:3" ht="28.5">
      <c r="B8" s="145" t="s">
        <v>177</v>
      </c>
      <c r="C8" s="145"/>
    </row>
    <row r="9" spans="2:3" ht="28.5">
      <c r="B9" s="112"/>
      <c r="C9" s="112"/>
    </row>
    <row r="10" spans="2:3" ht="28.5">
      <c r="B10" s="112"/>
      <c r="C10" s="112"/>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3"/>
  <sheetViews>
    <sheetView zoomScalePageLayoutView="0" workbookViewId="0" topLeftCell="A1">
      <selection activeCell="A1" sqref="A1"/>
    </sheetView>
  </sheetViews>
  <sheetFormatPr defaultColWidth="9.00390625" defaultRowHeight="13.5"/>
  <cols>
    <col min="1" max="1" width="5.875" style="1" customWidth="1"/>
    <col min="2" max="2" width="9.25390625" style="1" customWidth="1"/>
    <col min="3" max="3" width="22.50390625" style="1" customWidth="1"/>
    <col min="4" max="4" width="19.625" style="1" customWidth="1"/>
    <col min="5" max="5" width="20.25390625" style="1" customWidth="1"/>
    <col min="6" max="6" width="9.50390625" style="1" customWidth="1"/>
    <col min="7" max="7" width="6.25390625" style="1" customWidth="1"/>
    <col min="8" max="16384" width="9.00390625" style="1" customWidth="1"/>
  </cols>
  <sheetData>
    <row r="1" ht="13.5">
      <c r="A1" s="1" t="s">
        <v>1</v>
      </c>
    </row>
    <row r="3" spans="1:7" ht="13.5">
      <c r="A3" s="149" t="s">
        <v>182</v>
      </c>
      <c r="B3" s="149"/>
      <c r="C3" s="149"/>
      <c r="D3" s="149"/>
      <c r="E3" s="149"/>
      <c r="F3" s="149"/>
      <c r="G3" s="149"/>
    </row>
    <row r="4" spans="1:7" ht="13.5">
      <c r="A4" s="149" t="s">
        <v>183</v>
      </c>
      <c r="B4" s="149"/>
      <c r="C4" s="154" t="str">
        <f>'入力シート'!E19</f>
        <v>横浜動物の森公園疎林エリア整備工事</v>
      </c>
      <c r="D4" s="154"/>
      <c r="E4" s="154"/>
      <c r="F4" s="154"/>
      <c r="G4" s="154"/>
    </row>
    <row r="5" spans="1:7" ht="41.25" customHeight="1">
      <c r="A5" s="149" t="s">
        <v>173</v>
      </c>
      <c r="B5" s="149"/>
      <c r="C5" s="149"/>
      <c r="D5" s="149"/>
      <c r="E5" s="149"/>
      <c r="F5" s="149"/>
      <c r="G5" s="149"/>
    </row>
    <row r="6" spans="1:2" ht="7.5" customHeight="1">
      <c r="A6" s="13"/>
      <c r="B6" s="13"/>
    </row>
    <row r="7" spans="1:7" ht="48" customHeight="1">
      <c r="A7" s="153" t="s">
        <v>184</v>
      </c>
      <c r="B7" s="153"/>
      <c r="C7" s="153"/>
      <c r="D7" s="153"/>
      <c r="E7" s="153"/>
      <c r="F7" s="153"/>
      <c r="G7" s="153"/>
    </row>
    <row r="8" spans="1:7" ht="7.5" customHeight="1">
      <c r="A8" s="13"/>
      <c r="B8" s="13"/>
      <c r="C8" s="13"/>
      <c r="D8" s="13"/>
      <c r="E8" s="13"/>
      <c r="F8" s="13"/>
      <c r="G8" s="13"/>
    </row>
    <row r="9" spans="1:7" ht="32.25" customHeight="1">
      <c r="A9" s="155" t="s">
        <v>185</v>
      </c>
      <c r="B9" s="155"/>
      <c r="C9" s="155"/>
      <c r="D9" s="155"/>
      <c r="E9" s="155"/>
      <c r="F9" s="155"/>
      <c r="G9" s="155"/>
    </row>
    <row r="10" spans="2:6" ht="13.5">
      <c r="B10" s="152" t="s">
        <v>141</v>
      </c>
      <c r="C10" s="152"/>
      <c r="D10" s="152"/>
      <c r="E10" s="14" t="s">
        <v>142</v>
      </c>
      <c r="F10" s="20"/>
    </row>
    <row r="11" spans="2:6" ht="13.5">
      <c r="B11" s="151" t="s">
        <v>143</v>
      </c>
      <c r="C11" s="151"/>
      <c r="D11" s="151"/>
      <c r="E11" s="34">
        <f>'入力シート'!E20</f>
        <v>40785</v>
      </c>
      <c r="F11" s="21"/>
    </row>
    <row r="12" spans="2:6" ht="13.5">
      <c r="B12" s="151" t="s">
        <v>144</v>
      </c>
      <c r="C12" s="151"/>
      <c r="D12" s="151"/>
      <c r="E12" s="34">
        <f>'入力シート'!E21</f>
        <v>40792</v>
      </c>
      <c r="F12" s="21"/>
    </row>
    <row r="13" spans="2:6" ht="13.5">
      <c r="B13" s="151" t="s">
        <v>145</v>
      </c>
      <c r="C13" s="151"/>
      <c r="D13" s="151"/>
      <c r="E13" s="35">
        <f>'入力シート'!E22</f>
        <v>40795</v>
      </c>
      <c r="F13" s="22"/>
    </row>
    <row r="14" spans="2:6" ht="13.5">
      <c r="B14" s="151"/>
      <c r="C14" s="151"/>
      <c r="D14" s="151"/>
      <c r="E14" s="36">
        <f>'入力シート'!E23</f>
        <v>40799</v>
      </c>
      <c r="F14" s="23"/>
    </row>
    <row r="15" spans="2:6" ht="13.5">
      <c r="B15" s="151" t="s">
        <v>146</v>
      </c>
      <c r="C15" s="151"/>
      <c r="D15" s="151"/>
      <c r="E15" s="37">
        <f>'入力シート'!E24</f>
        <v>40823</v>
      </c>
      <c r="F15" s="24"/>
    </row>
    <row r="16" ht="7.5" customHeight="1"/>
    <row r="17" spans="1:7" ht="108" customHeight="1">
      <c r="A17" s="156" t="s">
        <v>181</v>
      </c>
      <c r="B17" s="156"/>
      <c r="C17" s="156"/>
      <c r="D17" s="156"/>
      <c r="E17" s="156"/>
      <c r="F17" s="156"/>
      <c r="G17" s="156"/>
    </row>
    <row r="18" spans="1:7" s="16" customFormat="1" ht="7.5" customHeight="1">
      <c r="A18" s="15"/>
      <c r="B18" s="15"/>
      <c r="C18" s="15"/>
      <c r="D18" s="15"/>
      <c r="E18" s="15"/>
      <c r="F18" s="15"/>
      <c r="G18" s="15"/>
    </row>
    <row r="19" spans="1:7" ht="30" customHeight="1">
      <c r="A19" s="153" t="s">
        <v>186</v>
      </c>
      <c r="B19" s="153"/>
      <c r="C19" s="153"/>
      <c r="D19" s="153"/>
      <c r="E19" s="153"/>
      <c r="F19" s="153"/>
      <c r="G19" s="153"/>
    </row>
    <row r="20" spans="2:7" s="18" customFormat="1" ht="16.5" customHeight="1">
      <c r="B20" s="150" t="s">
        <v>155</v>
      </c>
      <c r="C20" s="150"/>
      <c r="D20" s="150" t="s">
        <v>154</v>
      </c>
      <c r="E20" s="150"/>
      <c r="F20" s="150"/>
      <c r="G20" s="17"/>
    </row>
    <row r="21" spans="1:7" ht="28.5" customHeight="1">
      <c r="A21" s="13"/>
      <c r="B21" s="148" t="s">
        <v>187</v>
      </c>
      <c r="C21" s="148"/>
      <c r="D21" s="147" t="str">
        <f>IF('入力シート'!C27="適用",'入力シート'!E27,"今回工事ではこの項目を適用しません。")</f>
        <v>今回工事ではこの項目を適用しません。</v>
      </c>
      <c r="E21" s="147"/>
      <c r="F21" s="147"/>
      <c r="G21" s="17"/>
    </row>
    <row r="22" spans="1:7" ht="28.5" customHeight="1">
      <c r="A22" s="13"/>
      <c r="B22" s="148" t="s">
        <v>188</v>
      </c>
      <c r="C22" s="148"/>
      <c r="D22" s="147" t="str">
        <f>IF('入力シート'!C28="適用",'入力シート'!E28,"今回工事ではこの項目を適用しません。")</f>
        <v>今回工事ではこの項目を適用しません。</v>
      </c>
      <c r="E22" s="147"/>
      <c r="F22" s="147"/>
      <c r="G22" s="17"/>
    </row>
    <row r="23" spans="1:7" ht="28.5" customHeight="1">
      <c r="A23" s="13"/>
      <c r="B23" s="148" t="s">
        <v>189</v>
      </c>
      <c r="C23" s="148"/>
      <c r="D23" s="147" t="str">
        <f>IF('入力シート'!C29="適用",'入力シート'!E29,"今回工事ではこの項目を適用しません。")</f>
        <v>今回工事ではこの項目を適用しません。</v>
      </c>
      <c r="E23" s="147"/>
      <c r="F23" s="147"/>
      <c r="G23" s="17"/>
    </row>
    <row r="24" spans="1:7" ht="28.5" customHeight="1">
      <c r="A24" s="13"/>
      <c r="B24" s="148" t="s">
        <v>190</v>
      </c>
      <c r="C24" s="148"/>
      <c r="D24" s="147" t="str">
        <f>IF('入力シート'!C30="適用",'入力シート'!E30,"今回工事ではこの項目を適用しません。")</f>
        <v>複合遊具について、材料の品質、組立時、組立後の確認事項とその手法について。</v>
      </c>
      <c r="E24" s="147"/>
      <c r="F24" s="147"/>
      <c r="G24" s="17"/>
    </row>
    <row r="25" spans="1:7" ht="28.5" customHeight="1">
      <c r="A25" s="13"/>
      <c r="B25" s="148" t="s">
        <v>191</v>
      </c>
      <c r="C25" s="148"/>
      <c r="D25" s="147" t="str">
        <f>IF('入力シート'!C31="適用",'入力シート'!E31,"今回工事ではこの項目を適用しません。")</f>
        <v>複合遊具組立時の高所作業における安全対策について。</v>
      </c>
      <c r="E25" s="147"/>
      <c r="F25" s="147"/>
      <c r="G25" s="17"/>
    </row>
    <row r="26" spans="1:7" ht="28.5" customHeight="1">
      <c r="A26" s="13"/>
      <c r="B26" s="148" t="s">
        <v>192</v>
      </c>
      <c r="C26" s="148"/>
      <c r="D26" s="147" t="str">
        <f>IF('入力シート'!C32="適用",'入力シート'!E32,"今回工事ではこの項目を適用しません。")</f>
        <v>今回工事ではこの項目を適用しません。</v>
      </c>
      <c r="E26" s="147"/>
      <c r="F26" s="147"/>
      <c r="G26" s="17"/>
    </row>
    <row r="27" spans="1:7" ht="28.5" customHeight="1">
      <c r="A27" s="13"/>
      <c r="B27" s="148" t="s">
        <v>193</v>
      </c>
      <c r="C27" s="148"/>
      <c r="D27" s="147" t="str">
        <f>IF('入力シート'!C33="適用",'入力シート'!E33,"今回工事ではこの項目を適用しません。")</f>
        <v>今回工事ではこの項目を適用しません。</v>
      </c>
      <c r="E27" s="147"/>
      <c r="F27" s="147"/>
      <c r="G27" s="17"/>
    </row>
    <row r="28" spans="1:7" ht="28.5" customHeight="1">
      <c r="A28" s="13"/>
      <c r="B28" s="148" t="s">
        <v>194</v>
      </c>
      <c r="C28" s="148"/>
      <c r="D28" s="147" t="str">
        <f>IF('入力シート'!C34="適用",'入力シート'!E34,"今回工事ではこの項目を適用しません。")</f>
        <v>今回工事ではこの項目を適用しません。</v>
      </c>
      <c r="E28" s="147"/>
      <c r="F28" s="147"/>
      <c r="G28" s="17"/>
    </row>
    <row r="29" spans="1:7" ht="28.5" customHeight="1">
      <c r="A29" s="13"/>
      <c r="B29" s="148" t="s">
        <v>195</v>
      </c>
      <c r="C29" s="148"/>
      <c r="D29" s="147" t="str">
        <f>IF('入力シート'!C35="適用",'入力シート'!E35,"今回工事ではこの項目を適用しません。")</f>
        <v>土木</v>
      </c>
      <c r="E29" s="147"/>
      <c r="F29" s="147"/>
      <c r="G29" s="17"/>
    </row>
    <row r="30" spans="1:7" ht="89.25" customHeight="1">
      <c r="A30" s="13"/>
      <c r="B30" s="148" t="s">
        <v>156</v>
      </c>
      <c r="C30" s="148"/>
      <c r="D30" s="147" t="str">
        <f>IF('入力シート'!C36="適用",'入力シート'!E36,"今回工事ではこの項目を適用しません。")</f>
        <v>都市公園（都市公園法に基づくもの）の新設または再整備もしくは拡張整備のうち、次の全ての条件を満たす工事。
１．施工面積5,000m2以上の工事。
２．基盤整備工・植栽工・設備工・園路広場整備工・施設整備工のすべての工種を含む工事。
３．複合遊具設置を含む工事。</v>
      </c>
      <c r="E30" s="147"/>
      <c r="F30" s="147"/>
      <c r="G30" s="17"/>
    </row>
    <row r="31" spans="1:7" ht="28.5" customHeight="1">
      <c r="A31" s="13"/>
      <c r="B31" s="148" t="s">
        <v>196</v>
      </c>
      <c r="C31" s="148"/>
      <c r="D31" s="147" t="str">
        <f>IF('入力シート'!C38="適用",'入力シート'!E38,"今回工事ではこの項目を適用しません。")</f>
        <v>土木</v>
      </c>
      <c r="E31" s="147"/>
      <c r="F31" s="147"/>
      <c r="G31" s="17"/>
    </row>
    <row r="32" spans="1:7" ht="28.5" customHeight="1">
      <c r="A32" s="13"/>
      <c r="B32" s="148" t="s">
        <v>153</v>
      </c>
      <c r="C32" s="148"/>
      <c r="D32" s="147" t="str">
        <f>IF('入力シート'!C40="適用",'入力シート'!E40,"今回工事ではこの項目を適用しません。")</f>
        <v>今回工事ではこの項目を適用しません。</v>
      </c>
      <c r="E32" s="147"/>
      <c r="F32" s="147"/>
      <c r="G32" s="17"/>
    </row>
    <row r="33" spans="1:7" ht="30" customHeight="1">
      <c r="A33" s="13"/>
      <c r="B33" s="146" t="s">
        <v>197</v>
      </c>
      <c r="C33" s="146"/>
      <c r="D33" s="146"/>
      <c r="E33" s="146"/>
      <c r="F33" s="146"/>
      <c r="G33" s="17"/>
    </row>
    <row r="34" spans="1:7" ht="7.5" customHeight="1">
      <c r="A34" s="12"/>
      <c r="B34" s="12"/>
      <c r="C34" s="12"/>
      <c r="D34" s="12"/>
      <c r="E34" s="12"/>
      <c r="F34" s="12"/>
      <c r="G34" s="12"/>
    </row>
    <row r="35" spans="1:7" ht="284.25" customHeight="1">
      <c r="A35" s="153" t="s">
        <v>198</v>
      </c>
      <c r="B35" s="153"/>
      <c r="C35" s="153"/>
      <c r="D35" s="153"/>
      <c r="E35" s="153"/>
      <c r="F35" s="153"/>
      <c r="G35" s="153"/>
    </row>
    <row r="36" spans="1:7" ht="7.5" customHeight="1">
      <c r="A36" s="13"/>
      <c r="B36" s="13"/>
      <c r="C36" s="13"/>
      <c r="D36" s="13"/>
      <c r="E36" s="13"/>
      <c r="F36" s="13"/>
      <c r="G36" s="13"/>
    </row>
    <row r="37" spans="1:7" ht="28.5" customHeight="1">
      <c r="A37" s="153" t="s">
        <v>199</v>
      </c>
      <c r="B37" s="153"/>
      <c r="C37" s="153"/>
      <c r="D37" s="153"/>
      <c r="E37" s="153"/>
      <c r="F37" s="153"/>
      <c r="G37" s="153"/>
    </row>
    <row r="38" spans="1:7" ht="7.5" customHeight="1">
      <c r="A38" s="13"/>
      <c r="B38" s="13"/>
      <c r="C38" s="13"/>
      <c r="D38" s="13"/>
      <c r="E38" s="13"/>
      <c r="F38" s="13"/>
      <c r="G38" s="13"/>
    </row>
    <row r="39" spans="1:7" ht="139.5" customHeight="1">
      <c r="A39" s="153" t="s">
        <v>200</v>
      </c>
      <c r="B39" s="153"/>
      <c r="C39" s="153"/>
      <c r="D39" s="153"/>
      <c r="E39" s="153"/>
      <c r="F39" s="153"/>
      <c r="G39" s="153"/>
    </row>
    <row r="40" spans="1:7" ht="7.5" customHeight="1">
      <c r="A40" s="13"/>
      <c r="B40" s="13"/>
      <c r="C40" s="13"/>
      <c r="D40" s="13"/>
      <c r="E40" s="13"/>
      <c r="F40" s="13"/>
      <c r="G40" s="13"/>
    </row>
    <row r="41" spans="1:7" ht="344.25" customHeight="1">
      <c r="A41" s="153" t="s">
        <v>0</v>
      </c>
      <c r="B41" s="153"/>
      <c r="C41" s="153"/>
      <c r="D41" s="153"/>
      <c r="E41" s="153"/>
      <c r="F41" s="153"/>
      <c r="G41" s="153"/>
    </row>
    <row r="42" spans="1:7" ht="6.75" customHeight="1">
      <c r="A42" s="13"/>
      <c r="B42" s="13"/>
      <c r="C42" s="13"/>
      <c r="D42" s="13"/>
      <c r="E42" s="13"/>
      <c r="F42" s="13"/>
      <c r="G42" s="13"/>
    </row>
    <row r="43" spans="1:7" ht="184.5" customHeight="1">
      <c r="A43" s="153" t="s">
        <v>179</v>
      </c>
      <c r="B43" s="153"/>
      <c r="C43" s="153"/>
      <c r="D43" s="153"/>
      <c r="E43" s="153"/>
      <c r="F43" s="153"/>
      <c r="G43" s="153"/>
    </row>
    <row r="44" spans="1:7" ht="9" customHeight="1">
      <c r="A44" s="19"/>
      <c r="B44" s="19"/>
      <c r="C44" s="19"/>
      <c r="D44" s="19"/>
      <c r="E44" s="19"/>
      <c r="F44" s="19"/>
      <c r="G44" s="19"/>
    </row>
    <row r="45" spans="1:7" ht="34.5" customHeight="1">
      <c r="A45" s="153" t="s">
        <v>201</v>
      </c>
      <c r="B45" s="153"/>
      <c r="C45" s="153"/>
      <c r="D45" s="153"/>
      <c r="E45" s="153"/>
      <c r="F45" s="153"/>
      <c r="G45" s="153"/>
    </row>
    <row r="46" spans="1:7" ht="7.5" customHeight="1">
      <c r="A46" s="13"/>
      <c r="B46" s="13"/>
      <c r="C46" s="13"/>
      <c r="D46" s="13"/>
      <c r="E46" s="13"/>
      <c r="F46" s="13"/>
      <c r="G46" s="13"/>
    </row>
    <row r="47" spans="1:7" ht="43.5" customHeight="1">
      <c r="A47" s="153" t="s">
        <v>202</v>
      </c>
      <c r="B47" s="153"/>
      <c r="C47" s="153"/>
      <c r="D47" s="153"/>
      <c r="E47" s="153"/>
      <c r="F47" s="153"/>
      <c r="G47" s="153"/>
    </row>
    <row r="48" spans="1:7" ht="7.5" customHeight="1">
      <c r="A48" s="13"/>
      <c r="B48" s="13"/>
      <c r="C48" s="13"/>
      <c r="D48" s="13"/>
      <c r="E48" s="13"/>
      <c r="F48" s="13"/>
      <c r="G48" s="13"/>
    </row>
    <row r="49" spans="1:7" ht="171" customHeight="1">
      <c r="A49" s="153" t="s">
        <v>174</v>
      </c>
      <c r="B49" s="153"/>
      <c r="C49" s="153"/>
      <c r="D49" s="153"/>
      <c r="E49" s="153"/>
      <c r="F49" s="153"/>
      <c r="G49" s="153"/>
    </row>
    <row r="50" spans="1:7" ht="7.5" customHeight="1">
      <c r="A50" s="13"/>
      <c r="B50" s="13"/>
      <c r="C50" s="13"/>
      <c r="D50" s="13"/>
      <c r="E50" s="13"/>
      <c r="F50" s="13"/>
      <c r="G50" s="13"/>
    </row>
    <row r="51" spans="1:7" ht="132" customHeight="1">
      <c r="A51" s="157" t="s">
        <v>203</v>
      </c>
      <c r="B51" s="157"/>
      <c r="C51" s="157"/>
      <c r="D51" s="157"/>
      <c r="E51" s="157"/>
      <c r="F51" s="157"/>
      <c r="G51" s="157"/>
    </row>
    <row r="52" spans="1:7" ht="7.5" customHeight="1">
      <c r="A52" s="13"/>
      <c r="B52" s="13"/>
      <c r="C52" s="13"/>
      <c r="D52" s="13"/>
      <c r="E52" s="13"/>
      <c r="F52" s="13"/>
      <c r="G52" s="13"/>
    </row>
    <row r="53" spans="1:7" ht="140.25" customHeight="1">
      <c r="A53" s="153" t="s">
        <v>204</v>
      </c>
      <c r="B53" s="153"/>
      <c r="C53" s="153"/>
      <c r="D53" s="153"/>
      <c r="E53" s="153"/>
      <c r="F53" s="153"/>
      <c r="G53" s="153"/>
    </row>
  </sheetData>
  <sheetProtection password="E7B6" sheet="1" formatCells="0" formatRows="0" insertRows="0"/>
  <mergeCells count="50">
    <mergeCell ref="A37:G37"/>
    <mergeCell ref="A39:G39"/>
    <mergeCell ref="A43:G43"/>
    <mergeCell ref="A53:G53"/>
    <mergeCell ref="A41:G41"/>
    <mergeCell ref="A47:G47"/>
    <mergeCell ref="A49:G49"/>
    <mergeCell ref="A45:G45"/>
    <mergeCell ref="A51:G51"/>
    <mergeCell ref="A35:G35"/>
    <mergeCell ref="C4:G4"/>
    <mergeCell ref="A7:G7"/>
    <mergeCell ref="A9:G9"/>
    <mergeCell ref="A17:G17"/>
    <mergeCell ref="A19:G19"/>
    <mergeCell ref="B20:C20"/>
    <mergeCell ref="B30:C30"/>
    <mergeCell ref="B25:C25"/>
    <mergeCell ref="B26:C26"/>
    <mergeCell ref="D21:F21"/>
    <mergeCell ref="D22:F22"/>
    <mergeCell ref="D23:F23"/>
    <mergeCell ref="B10:D10"/>
    <mergeCell ref="B21:C21"/>
    <mergeCell ref="B22:C22"/>
    <mergeCell ref="B23:C23"/>
    <mergeCell ref="A3:G3"/>
    <mergeCell ref="A5:G5"/>
    <mergeCell ref="A4:B4"/>
    <mergeCell ref="D20:F20"/>
    <mergeCell ref="B11:D11"/>
    <mergeCell ref="B12:D12"/>
    <mergeCell ref="B13:D14"/>
    <mergeCell ref="B15:D15"/>
    <mergeCell ref="B28:C28"/>
    <mergeCell ref="B29:C29"/>
    <mergeCell ref="D24:F24"/>
    <mergeCell ref="B24:C24"/>
    <mergeCell ref="D26:F26"/>
    <mergeCell ref="B27:C27"/>
    <mergeCell ref="B33:F33"/>
    <mergeCell ref="D25:F25"/>
    <mergeCell ref="D31:F31"/>
    <mergeCell ref="D27:F27"/>
    <mergeCell ref="D32:F32"/>
    <mergeCell ref="D28:F28"/>
    <mergeCell ref="D29:F29"/>
    <mergeCell ref="B32:C32"/>
    <mergeCell ref="D30:F30"/>
    <mergeCell ref="B31:C31"/>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5"/>
  <sheetViews>
    <sheetView zoomScalePageLayoutView="0" workbookViewId="0" topLeftCell="A1">
      <selection activeCell="A1" sqref="A1:IV1"/>
    </sheetView>
  </sheetViews>
  <sheetFormatPr defaultColWidth="9.00390625" defaultRowHeight="13.5"/>
  <cols>
    <col min="1" max="3" width="9.00390625" style="25" customWidth="1"/>
    <col min="4" max="4" width="5.00390625" style="25" bestFit="1" customWidth="1"/>
    <col min="5" max="5" width="27.375" style="25" customWidth="1"/>
    <col min="6" max="6" width="9.625" style="25" customWidth="1"/>
    <col min="7" max="7" width="24.875" style="25" customWidth="1"/>
    <col min="8" max="8" width="7.125" style="25" customWidth="1"/>
    <col min="9" max="16384" width="9.00390625" style="25" customWidth="1"/>
  </cols>
  <sheetData>
    <row r="1" spans="1:8" ht="13.5">
      <c r="A1" s="131" t="s">
        <v>83</v>
      </c>
      <c r="B1" s="131"/>
      <c r="C1" s="131"/>
      <c r="D1" s="131"/>
      <c r="E1" s="131"/>
      <c r="F1" s="131"/>
      <c r="G1" s="131"/>
      <c r="H1" s="131"/>
    </row>
    <row r="2" spans="1:8" ht="13.5">
      <c r="A2" s="122" t="s">
        <v>84</v>
      </c>
      <c r="B2" s="122"/>
      <c r="C2" s="122"/>
      <c r="D2" s="122"/>
      <c r="E2" s="122"/>
      <c r="F2" s="122"/>
      <c r="G2" s="122"/>
      <c r="H2" s="122"/>
    </row>
    <row r="3" spans="1:8" ht="25.5">
      <c r="A3" s="26" t="s">
        <v>85</v>
      </c>
      <c r="B3" s="26" t="s">
        <v>106</v>
      </c>
      <c r="C3" s="26" t="s">
        <v>107</v>
      </c>
      <c r="D3" s="26" t="s">
        <v>86</v>
      </c>
      <c r="E3" s="26" t="s">
        <v>87</v>
      </c>
      <c r="F3" s="26" t="s">
        <v>108</v>
      </c>
      <c r="G3" s="26" t="s">
        <v>88</v>
      </c>
      <c r="H3" s="26" t="s">
        <v>89</v>
      </c>
    </row>
    <row r="4" spans="1:8" ht="33.75">
      <c r="A4" s="27" t="s">
        <v>162</v>
      </c>
      <c r="B4" s="28"/>
      <c r="C4" s="29"/>
      <c r="D4" s="30" t="s">
        <v>90</v>
      </c>
      <c r="E4" s="31" t="s">
        <v>165</v>
      </c>
      <c r="F4" s="29"/>
      <c r="G4" s="28"/>
      <c r="H4" s="32"/>
    </row>
    <row r="5" spans="1:8" ht="39" customHeight="1">
      <c r="A5" s="123" t="s">
        <v>91</v>
      </c>
      <c r="B5" s="123" t="s">
        <v>92</v>
      </c>
      <c r="C5" s="124" t="str">
        <f>IF('入力シート'!C27="適用",'入力シート'!E27,"今回工事ではこの項目を適用しません。")</f>
        <v>今回工事ではこの項目を適用しません。</v>
      </c>
      <c r="D5" s="127" t="str">
        <f>IF('入力シート'!C27="適用","２号","不要")</f>
        <v>不要</v>
      </c>
      <c r="E5" s="121" t="str">
        <f>IF('入力シート'!C27="適用","本件工事の概略工程表及び工程管理に係る技術的所見を記入して下さい。指定の様式をそのまま使用するか、項目を必要に応じて追加して記入してもかまいませんが、A4片面2枚あるいはA3片面1枚までを限度とします。","今回工事ではこの項目を適用しません。")</f>
        <v>今回工事ではこの項目を適用しません。</v>
      </c>
      <c r="F5" s="127">
        <f>IF('入力シート'!C27="適用","不要","")</f>
      </c>
      <c r="G5" s="31">
        <f>IF('入力シート'!$C$27="適用","工程管理に対して、現場条件を踏まえて適切であり、重要な項目が網羅されている。","")</f>
      </c>
      <c r="H5" s="33">
        <f>IF('入力シート'!$C$27="適用",6,"")</f>
      </c>
    </row>
    <row r="6" spans="1:8" ht="27.75" customHeight="1">
      <c r="A6" s="123"/>
      <c r="B6" s="123"/>
      <c r="C6" s="125"/>
      <c r="D6" s="127"/>
      <c r="E6" s="158"/>
      <c r="F6" s="127"/>
      <c r="G6" s="31">
        <f>IF('入力シート'!$C$27="適用","工程管理に対して、重要な項目が概ね記載されている。","")</f>
      </c>
      <c r="H6" s="33">
        <f>IF('入力シート'!$C$27="適用",3,"")</f>
      </c>
    </row>
    <row r="7" spans="1:8" ht="37.5" customHeight="1">
      <c r="A7" s="123"/>
      <c r="B7" s="123"/>
      <c r="C7" s="125"/>
      <c r="D7" s="127"/>
      <c r="E7" s="158"/>
      <c r="F7" s="127"/>
      <c r="G7" s="31">
        <f>IF('入力シート'!$C$27="適用","工程管理に対して、重要な項目の記載が十分でなく、一般的な事項が記載されている。","")</f>
      </c>
      <c r="H7" s="33">
        <f>IF('入力シート'!$C$27="適用",0,"")</f>
      </c>
    </row>
    <row r="8" spans="1:8" ht="13.5" customHeight="1">
      <c r="A8" s="123"/>
      <c r="B8" s="123"/>
      <c r="C8" s="126"/>
      <c r="D8" s="127"/>
      <c r="E8" s="159"/>
      <c r="F8" s="127"/>
      <c r="G8" s="31">
        <f>IF('入力シート'!$C$27="適用","不適切である。","")</f>
      </c>
      <c r="H8" s="33">
        <f>IF('入力シート'!$C$27="適用","欠格","")</f>
      </c>
    </row>
    <row r="9" spans="1:8" ht="39" customHeight="1">
      <c r="A9" s="123"/>
      <c r="B9" s="123" t="s">
        <v>93</v>
      </c>
      <c r="C9" s="124" t="str">
        <f>IF('入力シート'!C28="適用",'入力シート'!E28,"今回工事ではこの項目を適用しません。")</f>
        <v>今回工事ではこの項目を適用しません。</v>
      </c>
      <c r="D9" s="127" t="str">
        <f>IF('入力シート'!C28="適用","３号","不要")</f>
        <v>不要</v>
      </c>
      <c r="E9" s="121" t="str">
        <f>IF('入力シート'!C28="適用","指定された品質管理上配慮すべき事項について、現場の状況を踏まえて、その対策及び技術的所見を記入して下さい。
指定の様式(A4片面)1枚とします。","今回工事ではこの項目を適用しません。")</f>
        <v>今回工事ではこの項目を適用しません。</v>
      </c>
      <c r="F9" s="127">
        <f>IF('入力シート'!C28="適用","不要","")</f>
      </c>
      <c r="G9" s="31">
        <f>IF('入力シート'!$C$28="適用","配慮すべき事項に対して、現場条件を踏まえて適切であり、重要な項目が網羅されている。","")</f>
      </c>
      <c r="H9" s="33">
        <f>IF('入力シート'!$C$28="適用",6,"")</f>
      </c>
    </row>
    <row r="10" spans="1:8" ht="27.75" customHeight="1">
      <c r="A10" s="123"/>
      <c r="B10" s="123"/>
      <c r="C10" s="125"/>
      <c r="D10" s="127"/>
      <c r="E10" s="158"/>
      <c r="F10" s="127"/>
      <c r="G10" s="31">
        <f>IF('入力シート'!$C$28="適用","配慮すべき事項に対して、重要な項目が概ね記載されている。","")</f>
      </c>
      <c r="H10" s="33">
        <f>IF('入力シート'!$C$28="適用",3,"")</f>
      </c>
    </row>
    <row r="11" spans="1:8" ht="37.5" customHeight="1">
      <c r="A11" s="123"/>
      <c r="B11" s="123"/>
      <c r="C11" s="125"/>
      <c r="D11" s="127"/>
      <c r="E11" s="158"/>
      <c r="F11" s="127"/>
      <c r="G11" s="31">
        <f>IF('入力シート'!$C$28="適用","配慮すべき事項に対して、重要な項目の記載が十分でなく、一般的な事項が記載されている。","")</f>
      </c>
      <c r="H11" s="33">
        <f>IF('入力シート'!$C$28="適用",0,"")</f>
      </c>
    </row>
    <row r="12" spans="1:8" ht="13.5">
      <c r="A12" s="123"/>
      <c r="B12" s="123"/>
      <c r="C12" s="126"/>
      <c r="D12" s="127"/>
      <c r="E12" s="159"/>
      <c r="F12" s="127"/>
      <c r="G12" s="31">
        <f>IF('入力シート'!$C$28="適用","不適切である。","")</f>
      </c>
      <c r="H12" s="33">
        <f>IF('入力シート'!$C$28="適用","欠格","")</f>
      </c>
    </row>
    <row r="13" spans="1:8" ht="39" customHeight="1">
      <c r="A13" s="123"/>
      <c r="B13" s="123" t="s">
        <v>94</v>
      </c>
      <c r="C13" s="128" t="str">
        <f>IF('入力シート'!C29="適用",'入力シート'!E29,"今回工事ではこの項目を適用しません。")</f>
        <v>今回工事ではこの項目を適用しません。</v>
      </c>
      <c r="D13" s="127" t="str">
        <f>IF('入力シート'!C29="適用","４号","不要")</f>
        <v>不要</v>
      </c>
      <c r="E13" s="121" t="str">
        <f>IF('入力シート'!C29="適用","指定された施工上の課題について、その対策及び技術的所見を記入して下さい。
指定の様式(A4片面)1枚とします。","今回工事ではこの項目を適用しません。")</f>
        <v>今回工事ではこの項目を適用しません。</v>
      </c>
      <c r="F13" s="127">
        <f>IF('入力シート'!C29="適用","不要","")</f>
      </c>
      <c r="G13" s="31">
        <f>IF('入力シート'!$C$29="適用","課題に対して、現場条件を踏まえて適切であり、重要な項目が網羅されている。","")</f>
      </c>
      <c r="H13" s="33">
        <f>IF('入力シート'!$C$29="適用",6,"")</f>
      </c>
    </row>
    <row r="14" spans="1:8" ht="27" customHeight="1">
      <c r="A14" s="123"/>
      <c r="B14" s="123"/>
      <c r="C14" s="128"/>
      <c r="D14" s="127"/>
      <c r="E14" s="158"/>
      <c r="F14" s="127"/>
      <c r="G14" s="31">
        <f>IF('入力シート'!$C$29="適用","課題に対して、重要な項目が概ね記載されている。","")</f>
      </c>
      <c r="H14" s="33">
        <f>IF('入力シート'!$C$29="適用",3,"")</f>
      </c>
    </row>
    <row r="15" spans="1:8" ht="39" customHeight="1">
      <c r="A15" s="123"/>
      <c r="B15" s="123"/>
      <c r="C15" s="128"/>
      <c r="D15" s="127"/>
      <c r="E15" s="158"/>
      <c r="F15" s="127"/>
      <c r="G15" s="31">
        <f>IF('入力シート'!$C$29="適用","課題に対して、重要な項目の記載が十分でなく、一般的な事項が記載されている。","")</f>
      </c>
      <c r="H15" s="33">
        <f>IF('入力シート'!$C$29="適用",0,"")</f>
      </c>
    </row>
    <row r="16" spans="1:8" ht="13.5">
      <c r="A16" s="123"/>
      <c r="B16" s="123"/>
      <c r="C16" s="128"/>
      <c r="D16" s="127"/>
      <c r="E16" s="159"/>
      <c r="F16" s="127"/>
      <c r="G16" s="31">
        <f>IF('入力シート'!$C$29="適用","不適切である。","")</f>
      </c>
      <c r="H16" s="33">
        <f>IF('入力シート'!$C$29="適用","欠格","")</f>
      </c>
    </row>
    <row r="17" spans="1:8" ht="39.75" customHeight="1">
      <c r="A17" s="123"/>
      <c r="B17" s="123" t="s">
        <v>95</v>
      </c>
      <c r="C17" s="128" t="str">
        <f>IF('入力シート'!C30="適用",'入力シート'!E30,"今回工事ではこの項目を適用しません。")</f>
        <v>複合遊具について、材料の品質、組立時、組立後の確認事項とその手法について。</v>
      </c>
      <c r="D17" s="127" t="str">
        <f>IF('入力シート'!C30="適用","５号","不要")</f>
        <v>５号</v>
      </c>
      <c r="E17" s="121" t="str">
        <f>IF('入力シート'!C30="適用","指定された施工上配慮すべき事項について、その対策及び技術的所見を記入して下さい。
指定の様式(A4片面)1枚とします。","今回工事ではこの項目を適用しません。")</f>
        <v>指定された施工上配慮すべき事項について、その対策及び技術的所見を記入して下さい。
指定の様式(A4片面)1枚とします。</v>
      </c>
      <c r="F17" s="127" t="str">
        <f>IF('入力シート'!C30="適用","不要","")</f>
        <v>不要</v>
      </c>
      <c r="G17" s="31" t="str">
        <f>IF('入力シート'!$C$30="適用","配慮すべき事項に対して、現場条件を踏まえて適切であり、重要な項目が網羅されている。","")</f>
        <v>配慮すべき事項に対して、現場条件を踏まえて適切であり、重要な項目が網羅されている。</v>
      </c>
      <c r="H17" s="33">
        <f>IF('入力シート'!$C$30="適用",6,"")</f>
        <v>6</v>
      </c>
    </row>
    <row r="18" spans="1:8" ht="27.75" customHeight="1">
      <c r="A18" s="123"/>
      <c r="B18" s="123"/>
      <c r="C18" s="128"/>
      <c r="D18" s="127"/>
      <c r="E18" s="158"/>
      <c r="F18" s="127"/>
      <c r="G18" s="31" t="str">
        <f>IF('入力シート'!$C$30="適用","配慮すべき事項に対して、重要な項目が概ね記載されている。","")</f>
        <v>配慮すべき事項に対して、重要な項目が概ね記載されている。</v>
      </c>
      <c r="H18" s="33">
        <f>IF('入力シート'!$C$30="適用",3,"")</f>
        <v>3</v>
      </c>
    </row>
    <row r="19" spans="1:8" ht="37.5" customHeight="1">
      <c r="A19" s="123"/>
      <c r="B19" s="123"/>
      <c r="C19" s="128"/>
      <c r="D19" s="127"/>
      <c r="E19" s="158"/>
      <c r="F19" s="127"/>
      <c r="G19" s="31" t="str">
        <f>IF('入力シート'!$C$30="適用","配慮すべき事項に対して、重要な項目の記載が十分でなく、一般的な事項が記載されている。","")</f>
        <v>配慮すべき事項に対して、重要な項目の記載が十分でなく、一般的な事項が記載されている。</v>
      </c>
      <c r="H19" s="33">
        <f>IF('入力シート'!$C$30="適用",0,"")</f>
        <v>0</v>
      </c>
    </row>
    <row r="20" spans="1:8" ht="13.5">
      <c r="A20" s="123"/>
      <c r="B20" s="123"/>
      <c r="C20" s="128"/>
      <c r="D20" s="127"/>
      <c r="E20" s="159"/>
      <c r="F20" s="127"/>
      <c r="G20" s="31" t="str">
        <f>IF('入力シート'!$C$30="適用","不適切である。","")</f>
        <v>不適切である。</v>
      </c>
      <c r="H20" s="33" t="str">
        <f>IF('入力シート'!$C$30="適用","欠格","")</f>
        <v>欠格</v>
      </c>
    </row>
    <row r="21" spans="1:8" ht="39" customHeight="1">
      <c r="A21" s="123"/>
      <c r="B21" s="123" t="s">
        <v>96</v>
      </c>
      <c r="C21" s="128" t="str">
        <f>IF('入力シート'!C31="適用",'入力シート'!E31,"今回工事ではこの項目を適用しません。")</f>
        <v>複合遊具組立時の高所作業における安全対策について。</v>
      </c>
      <c r="D21" s="127" t="str">
        <f>IF('入力シート'!C31="適用","６号","不要")</f>
        <v>６号</v>
      </c>
      <c r="E21" s="121" t="str">
        <f>IF('入力シート'!C31="適用","指定された安全管理に留意すべき事項について、その対策及び技術的所見を記入して下さい。
指定の様式(A4片面)1枚とします。","今回工事ではこの項目を適用しません。")</f>
        <v>指定された安全管理に留意すべき事項について、その対策及び技術的所見を記入して下さい。
指定の様式(A4片面)1枚とします。</v>
      </c>
      <c r="F21" s="127" t="str">
        <f>IF('入力シート'!C31="適用","不要","")</f>
        <v>不要</v>
      </c>
      <c r="G21" s="31" t="str">
        <f>IF('入力シート'!$C$31="適用","留意すべき事項に対して、現場条件を踏まえて適切であり、重要な項目が網羅されている。","")</f>
        <v>留意すべき事項に対して、現場条件を踏まえて適切であり、重要な項目が網羅されている。</v>
      </c>
      <c r="H21" s="33">
        <f>IF('入力シート'!$C$31="適用",6,"")</f>
        <v>6</v>
      </c>
    </row>
    <row r="22" spans="1:8" ht="27" customHeight="1">
      <c r="A22" s="123"/>
      <c r="B22" s="123"/>
      <c r="C22" s="128"/>
      <c r="D22" s="127"/>
      <c r="E22" s="158"/>
      <c r="F22" s="127"/>
      <c r="G22" s="31" t="str">
        <f>IF('入力シート'!$C$31="適用","留意すべき事項に対して、重要な項目が概ね記載されている。","")</f>
        <v>留意すべき事項に対して、重要な項目が概ね記載されている。</v>
      </c>
      <c r="H22" s="33">
        <f>IF('入力シート'!$C$31="適用",3,"")</f>
        <v>3</v>
      </c>
    </row>
    <row r="23" spans="1:8" ht="39" customHeight="1">
      <c r="A23" s="123"/>
      <c r="B23" s="123"/>
      <c r="C23" s="128"/>
      <c r="D23" s="127"/>
      <c r="E23" s="158"/>
      <c r="F23" s="127"/>
      <c r="G23" s="31" t="str">
        <f>IF('入力シート'!$C$31="適用","留意すべき事項に対して、重要な項目の記載が十分でなく、一般的な事項が記載されている。","")</f>
        <v>留意すべき事項に対して、重要な項目の記載が十分でなく、一般的な事項が記載されている。</v>
      </c>
      <c r="H23" s="33">
        <f>IF('入力シート'!$C$31="適用",0,"")</f>
        <v>0</v>
      </c>
    </row>
    <row r="24" spans="1:8" ht="13.5">
      <c r="A24" s="123"/>
      <c r="B24" s="123"/>
      <c r="C24" s="128"/>
      <c r="D24" s="127"/>
      <c r="E24" s="159"/>
      <c r="F24" s="127"/>
      <c r="G24" s="31" t="str">
        <f>IF('入力シート'!$C$31="適用","不適切である。","")</f>
        <v>不適切である。</v>
      </c>
      <c r="H24" s="33" t="str">
        <f>IF('入力シート'!$C$31="適用","欠格","")</f>
        <v>欠格</v>
      </c>
    </row>
    <row r="25" spans="1:8" ht="38.25" customHeight="1">
      <c r="A25" s="123"/>
      <c r="B25" s="123" t="s">
        <v>97</v>
      </c>
      <c r="C25" s="128" t="str">
        <f>IF('入力シート'!C32="適用",'入力シート'!E32,"今回工事ではこの項目を適用しません。")</f>
        <v>今回工事ではこの項目を適用しません。</v>
      </c>
      <c r="D25" s="127" t="str">
        <f>IF('入力シート'!C32="適用","７号","不要")</f>
        <v>不要</v>
      </c>
      <c r="E25" s="121" t="str">
        <f>IF('入力シート'!C32="適用","指定された環境負荷軽減に配慮すべき事項について、その対策及び技術的所見を記入して下さい。
指定の様式(A4片面)1枚とします。","今回工事ではこの項目を適用しません。")</f>
        <v>今回工事ではこの項目を適用しません。</v>
      </c>
      <c r="F25" s="127">
        <f>IF('入力シート'!C32="適用","不要","")</f>
      </c>
      <c r="G25" s="31">
        <f>IF('入力シート'!$C$32="適用","配慮すべき事項に対して、現場条件を踏まえて適切であり、重要な項目が網羅されている。","")</f>
      </c>
      <c r="H25" s="33">
        <f>IF('入力シート'!$C$32="適用",6,"")</f>
      </c>
    </row>
    <row r="26" spans="1:8" ht="27.75" customHeight="1">
      <c r="A26" s="123"/>
      <c r="B26" s="123"/>
      <c r="C26" s="128"/>
      <c r="D26" s="127"/>
      <c r="E26" s="158"/>
      <c r="F26" s="127"/>
      <c r="G26" s="31">
        <f>IF('入力シート'!$C$32="適用","配慮すべき事項に対して、重要な項目が概ね記載されている。","")</f>
      </c>
      <c r="H26" s="33">
        <f>IF('入力シート'!$C$32="適用",3,"")</f>
      </c>
    </row>
    <row r="27" spans="1:8" ht="36.75" customHeight="1">
      <c r="A27" s="123"/>
      <c r="B27" s="123"/>
      <c r="C27" s="128"/>
      <c r="D27" s="127"/>
      <c r="E27" s="158"/>
      <c r="F27" s="127"/>
      <c r="G27" s="31">
        <f>IF('入力シート'!$C$32="適用","配慮すべき事項に対して、重要な項目の記載が十分でなく、一般的な事項が記載されている。","")</f>
      </c>
      <c r="H27" s="33">
        <f>IF('入力シート'!$C$32="適用",0,"")</f>
      </c>
    </row>
    <row r="28" spans="1:8" ht="13.5">
      <c r="A28" s="123"/>
      <c r="B28" s="123"/>
      <c r="C28" s="128"/>
      <c r="D28" s="127"/>
      <c r="E28" s="159"/>
      <c r="F28" s="127"/>
      <c r="G28" s="31">
        <f>IF('入力シート'!$C$32="適用","不適切である。","")</f>
      </c>
      <c r="H28" s="33">
        <f>IF('入力シート'!$C$32="適用","欠格","")</f>
      </c>
    </row>
    <row r="29" spans="1:8" ht="56.25" customHeight="1">
      <c r="A29" s="128" t="s">
        <v>168</v>
      </c>
      <c r="B29" s="123" t="s">
        <v>98</v>
      </c>
      <c r="C29" s="123" t="str">
        <f>IF('入力シート'!C33="適用","過去15年間の同種工事の施工実績（※1）","今回工事ではこの項目を適用しません。")</f>
        <v>今回工事ではこの項目を適用しません。</v>
      </c>
      <c r="D29" s="160" t="str">
        <f>IF('入力シート'!C33="適用","１号","不要")</f>
        <v>不要</v>
      </c>
      <c r="E29" s="121" t="str">
        <f>IF('入力シート'!C33="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29" s="160">
        <f>IF('入力シート'!C33="適用","施工実績を証明する書類（竣工図、契約書の写し又はコリンズ登録の写し等）","")</f>
      </c>
      <c r="G29" s="31">
        <f>IF('入力シート'!$C$33="適用","平成8年4月1日以降に完成した本市発注の同種工事の元請としての施工実績がある。","")</f>
      </c>
      <c r="H29" s="33">
        <f>IF('入力シート'!$C$33="適用",4,"")</f>
      </c>
    </row>
    <row r="30" spans="1:8" ht="58.5" customHeight="1">
      <c r="A30" s="128"/>
      <c r="B30" s="123"/>
      <c r="C30" s="123"/>
      <c r="D30" s="161"/>
      <c r="E30" s="158"/>
      <c r="F30" s="161"/>
      <c r="G30" s="31">
        <f>IF('入力シート'!$C$33="適用","平成8年4月1日以降に完成した本市発注以外の同種工事の元請としての施工実績がある。","")</f>
      </c>
      <c r="H30" s="33">
        <f>IF('入力シート'!$C$33="適用",2,"")</f>
      </c>
    </row>
    <row r="31" spans="1:8" ht="25.5" customHeight="1">
      <c r="A31" s="128"/>
      <c r="B31" s="123"/>
      <c r="C31" s="123"/>
      <c r="D31" s="162"/>
      <c r="E31" s="159"/>
      <c r="F31" s="162"/>
      <c r="G31" s="31">
        <f>IF('入力シート'!$C$33="適用","実績なし","")</f>
      </c>
      <c r="H31" s="33">
        <f>IF('入力シート'!$C$33="適用",0,"")</f>
      </c>
    </row>
    <row r="32" spans="1:8" ht="46.5" customHeight="1">
      <c r="A32" s="128"/>
      <c r="B32" s="123" t="s">
        <v>99</v>
      </c>
      <c r="C32" s="123" t="str">
        <f>IF('入力シート'!C34="適用","過去２年間の同一登録工種工事での工事成績評定点80点以上の回数（※3）","今回工事ではこの項目を適用しません。")</f>
        <v>今回工事ではこの項目を適用しません。</v>
      </c>
      <c r="D32" s="160" t="str">
        <f>IF('入力シート'!C34="適用","１号","不要")</f>
        <v>不要</v>
      </c>
      <c r="E32" s="121" t="str">
        <f>IF('入力シート'!C34="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今回工事ではこの項目を適用しません。</v>
      </c>
      <c r="F32" s="160">
        <f>IF('入力シート'!C34="適用","工事完成検査結果通知書の写し","")</f>
      </c>
      <c r="G32" s="31">
        <f>IF('入力シート'!$C$34="適用","平成21年4月1日以降に完成した本件工事と同一登録工種で評定点80点以上の本市発注工事が２件以上ある。","")</f>
      </c>
      <c r="H32" s="33">
        <f>IF('入力シート'!$C$34="適用",4,"")</f>
      </c>
    </row>
    <row r="33" spans="1:8" ht="48.75" customHeight="1">
      <c r="A33" s="128"/>
      <c r="B33" s="123"/>
      <c r="C33" s="123"/>
      <c r="D33" s="161"/>
      <c r="E33" s="158"/>
      <c r="F33" s="161"/>
      <c r="G33" s="31">
        <f>IF('入力シート'!$C$34="適用","平成21年4月1日以降に完成した本件工事と同一登録工種で評定点80点以上の本市発注工事が１件ある。","")</f>
      </c>
      <c r="H33" s="33">
        <f>IF('入力シート'!$C$34="適用",2,"")</f>
      </c>
    </row>
    <row r="34" spans="1:8" ht="13.5">
      <c r="A34" s="128"/>
      <c r="B34" s="123"/>
      <c r="C34" s="123"/>
      <c r="D34" s="162"/>
      <c r="E34" s="159"/>
      <c r="F34" s="162"/>
      <c r="G34" s="31">
        <f>IF('入力シート'!$C$34="適用","該当なし","")</f>
      </c>
      <c r="H34" s="33">
        <f>IF('入力シート'!$C$34="適用",0,"")</f>
      </c>
    </row>
    <row r="35" spans="1:8" ht="46.5" customHeight="1">
      <c r="A35" s="128"/>
      <c r="B35" s="123" t="s">
        <v>80</v>
      </c>
      <c r="C35" s="123" t="str">
        <f>IF('入力シート'!C35="適用","過去5年間の優良工事請負業者表彰の回数（※3）","今回工事ではこの項目を適用しません。")</f>
        <v>過去5年間の優良工事請負業者表彰の回数（※3）</v>
      </c>
      <c r="D35" s="160" t="str">
        <f>IF('入力シート'!C35="適用","１号","不要")</f>
        <v>１号</v>
      </c>
      <c r="E35" s="121" t="str">
        <f>IF('入力シート'!C35="適用","平成18年度以降に本件工事と同一部門で、本市における優良工事請負業者表彰を受けている場合に記入して下さい。","今回工事ではこの項目を適用しません。")</f>
        <v>平成18年度以降に本件工事と同一部門で、本市における優良工事請負業者表彰を受けている場合に記入して下さい。</v>
      </c>
      <c r="F35" s="160" t="str">
        <f>IF('入力シート'!C35="適用","不要","")</f>
        <v>不要</v>
      </c>
      <c r="G35" s="31" t="str">
        <f>IF('入力シート'!$C$35="適用","平成18年度以降に本件工事と同一部門で、本市における優良工事請負業者表彰を２回以上受けている。","")</f>
        <v>平成18年度以降に本件工事と同一部門で、本市における優良工事請負業者表彰を２回以上受けている。</v>
      </c>
      <c r="H35" s="33">
        <f>IF('入力シート'!$C$35="適用",4,"")</f>
        <v>4</v>
      </c>
    </row>
    <row r="36" spans="1:8" ht="46.5" customHeight="1">
      <c r="A36" s="128"/>
      <c r="B36" s="123"/>
      <c r="C36" s="123"/>
      <c r="D36" s="161"/>
      <c r="E36" s="158"/>
      <c r="F36" s="161"/>
      <c r="G36" s="31" t="str">
        <f>IF('入力シート'!$C$35="適用","平成18年度以降に本件工事と同一部門で、本市における優良工事請負業者表彰を１回受けている。","")</f>
        <v>平成18年度以降に本件工事と同一部門で、本市における優良工事請負業者表彰を１回受けている。</v>
      </c>
      <c r="H36" s="33">
        <f>IF('入力シート'!$C$35="適用",2,"")</f>
        <v>2</v>
      </c>
    </row>
    <row r="37" spans="1:8" ht="13.5">
      <c r="A37" s="128"/>
      <c r="B37" s="123"/>
      <c r="C37" s="123"/>
      <c r="D37" s="162"/>
      <c r="E37" s="159"/>
      <c r="F37" s="162"/>
      <c r="G37" s="31" t="str">
        <f>IF('入力シート'!$C$35="適用","該当なし","")</f>
        <v>該当なし</v>
      </c>
      <c r="H37" s="33">
        <f>IF('入力シート'!$C$35="適用",0,"")</f>
        <v>0</v>
      </c>
    </row>
    <row r="38" spans="1:8" ht="71.25" customHeight="1">
      <c r="A38" s="128"/>
      <c r="B38" s="123" t="s">
        <v>169</v>
      </c>
      <c r="C38" s="123" t="str">
        <f>IF('入力シート'!C36="適用","配置予定技術者（入札公告に定める技術者）が有する過去15年間の同種工事の施工経験（※1）","今回工事ではこの項目を適用しません。")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38" s="160" t="str">
        <f>IF('入力シート'!C36="適用","１号","不要")</f>
        <v>１号</v>
      </c>
      <c r="E38" s="121" t="str">
        <f>IF('入力シート'!C36="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※必ず、工事名だけでなく、具体的評価項目を満たしていることを証明できる書類(竣工図、契約書の写し等)を添付してください。</v>
      </c>
      <c r="F38" s="160" t="str">
        <f>IF('入力シート'!C36="適用","施工経験を証明する書類（竣工図、契約書の写し又はコリンズ登録の写し等）","")</f>
        <v>施工経験を証明する書類（竣工図、契約書の写し又はコリンズ登録の写し等）</v>
      </c>
      <c r="G38" s="31" t="str">
        <f>IF('入力シート'!$C$36="適用","平成8年4月1日以降に完成した本市発注の同種工事の元請としての施工経験(主任技術者、監理技術者、現場代理人のうち、いずれかの経験)がある。","")</f>
        <v>平成8年4月1日以降に完成した本市発注の同種工事の元請としての施工経験(主任技術者、監理技術者、現場代理人のうち、いずれかの経験)がある。</v>
      </c>
      <c r="H38" s="33">
        <f>IF('入力シート'!$C$36="適用",4,"")</f>
        <v>4</v>
      </c>
    </row>
    <row r="39" spans="1:8" ht="68.25" customHeight="1">
      <c r="A39" s="128"/>
      <c r="B39" s="123"/>
      <c r="C39" s="123"/>
      <c r="D39" s="161"/>
      <c r="E39" s="158"/>
      <c r="F39" s="161"/>
      <c r="G39" s="31" t="str">
        <f>IF('入力シート'!$C$36="適用","平成8年4月1日以降に完成した本市発注以外の同種工事の元請としての施工経験(主任技術者、監理技術者、現場代理人のうち、いずれかの経験)がある。","")</f>
        <v>平成8年4月1日以降に完成した本市発注以外の同種工事の元請としての施工経験(主任技術者、監理技術者、現場代理人のうち、いずれかの経験)がある。</v>
      </c>
      <c r="H39" s="33">
        <f>IF('入力シート'!$C$36="適用",2,"")</f>
        <v>2</v>
      </c>
    </row>
    <row r="40" spans="1:8" ht="68.25" customHeight="1">
      <c r="A40" s="128"/>
      <c r="B40" s="123"/>
      <c r="C40" s="123"/>
      <c r="D40" s="161"/>
      <c r="E40" s="158"/>
      <c r="F40" s="161"/>
      <c r="G40" s="165" t="str">
        <f>IF('入力シート'!$C$36="適用","該当なし","")</f>
        <v>該当なし</v>
      </c>
      <c r="H40" s="167">
        <f>IF('入力シート'!$C$36="適用",0,"")</f>
        <v>0</v>
      </c>
    </row>
    <row r="41" spans="1:8" ht="32.25" customHeight="1">
      <c r="A41" s="128"/>
      <c r="B41" s="123"/>
      <c r="C41" s="123"/>
      <c r="D41" s="162"/>
      <c r="E41" s="159"/>
      <c r="F41" s="162"/>
      <c r="G41" s="166"/>
      <c r="H41" s="166"/>
    </row>
    <row r="42" spans="1:8" ht="62.25" customHeight="1">
      <c r="A42" s="128"/>
      <c r="B42" s="123" t="s">
        <v>170</v>
      </c>
      <c r="C42" s="123" t="str">
        <f>IF('入力シート'!C37="適用","配置予定技術者（入札公告に定める技術者）が有する資格","今回工事ではこの項目を適用しません。")</f>
        <v>今回工事ではこの項目を適用しません。</v>
      </c>
      <c r="D42" s="160" t="str">
        <f>IF('入力シート'!C37="適用","１号","不要")</f>
        <v>不要</v>
      </c>
      <c r="E42" s="164" t="str">
        <f>IF('入力シート'!C37="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42" s="163">
        <f>IF('入力シート'!C37="適用","監理技術者資格者証及び監理技術者講習終了証の写し","")</f>
      </c>
      <c r="G42" s="31">
        <f>IF('入力シート'!$C$37="適用","監理技術者の配置を必要としない工事において、監理技術者資格者証を有する技術者を配置する。","")</f>
      </c>
      <c r="H42" s="33">
        <f>IF('入力シート'!$C$37="適用",4,"")</f>
      </c>
    </row>
    <row r="43" spans="1:8" ht="62.25" customHeight="1">
      <c r="A43" s="128"/>
      <c r="B43" s="123"/>
      <c r="C43" s="123"/>
      <c r="D43" s="162"/>
      <c r="E43" s="164"/>
      <c r="F43" s="163"/>
      <c r="G43" s="31">
        <f>IF('入力シート'!$C$37="適用","監理技術者の配置を必要としない工事において、監理技術者資格者証を有する技術者を配置しない。","")</f>
      </c>
      <c r="H43" s="33">
        <f>IF('入力シート'!$C$37="適用",0,"")</f>
      </c>
    </row>
    <row r="44" spans="1:8" ht="54.75" customHeight="1">
      <c r="A44" s="128"/>
      <c r="B44" s="123" t="s">
        <v>171</v>
      </c>
      <c r="C44" s="123" t="str">
        <f>IF('入力シート'!C38="適用","過去4年間の配置予定現場代理人の横浜市優良工事技術者表彰の有無","今回工事ではこの項目を適用しません。")</f>
        <v>過去4年間の配置予定現場代理人の横浜市優良工事技術者表彰の有無</v>
      </c>
      <c r="D44" s="160" t="str">
        <f>IF('入力シート'!C38="適用","１号","不要")</f>
        <v>１号</v>
      </c>
      <c r="E44" s="164" t="str">
        <f>IF('入力シート'!C38="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１名のみ記載して下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１名のみ記載して下さい。</v>
      </c>
      <c r="F44" s="163" t="str">
        <f>IF('入力シート'!C38="適用","不要","")</f>
        <v>不要</v>
      </c>
      <c r="G44" s="31" t="str">
        <f>IF('入力シート'!$C$38="適用","平成19年度以降に配置現場代理人が本件工事と同一部門で横浜市優良工事技術者表彰を受けている。","")</f>
        <v>平成19年度以降に配置現場代理人が本件工事と同一部門で横浜市優良工事技術者表彰を受けている。</v>
      </c>
      <c r="H44" s="33">
        <f>IF('入力シート'!$C$38="適用",2,"")</f>
        <v>2</v>
      </c>
    </row>
    <row r="45" spans="1:8" ht="54.75" customHeight="1">
      <c r="A45" s="128"/>
      <c r="B45" s="123"/>
      <c r="C45" s="123"/>
      <c r="D45" s="161"/>
      <c r="E45" s="164"/>
      <c r="F45" s="163"/>
      <c r="G45" s="165" t="str">
        <f>IF('入力シート'!$C$38="適用","受けていない。","")</f>
        <v>受けていない。</v>
      </c>
      <c r="H45" s="167">
        <f>IF('入力シート'!$C$38="適用",0,"")</f>
        <v>0</v>
      </c>
    </row>
    <row r="46" spans="1:8" ht="30" customHeight="1">
      <c r="A46" s="128"/>
      <c r="B46" s="123"/>
      <c r="C46" s="123"/>
      <c r="D46" s="162"/>
      <c r="E46" s="164"/>
      <c r="F46" s="163"/>
      <c r="G46" s="166"/>
      <c r="H46" s="166"/>
    </row>
    <row r="47" spans="1:8" ht="40.5" customHeight="1">
      <c r="A47" s="128"/>
      <c r="B47" s="123" t="s">
        <v>100</v>
      </c>
      <c r="C47" s="123" t="str">
        <f>IF('入力シート'!C39="適用","品質管理マネジメントシステム(ISO9001)の取得の有無","今回工事ではこの項目を適用しません。")</f>
        <v>品質管理マネジメントシステム(ISO9001)の取得の有無</v>
      </c>
      <c r="D47" s="160" t="str">
        <f>IF('入力シート'!C39="適用","１号","不要")</f>
        <v>１号</v>
      </c>
      <c r="E47" s="164" t="str">
        <f>IF('入力シート'!C39="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入札期間の最終日時点で有効なISO9001を横浜市内の事業所を含む範囲で登録している場合に記入して下さい。またその内容を証明するために右記資料を添付して下さい。</v>
      </c>
      <c r="F47" s="163" t="str">
        <f>IF('入力シート'!C39="適用","登録証の写し及び登録範囲が確認できる付属書等の写し","")</f>
        <v>登録証の写し及び登録範囲が確認できる付属書等の写し</v>
      </c>
      <c r="G47" s="31" t="str">
        <f>IF('入力シート'!$C$39="適用","ISO9001を横浜市内の事業所を含む範囲で登録している。","")</f>
        <v>ISO9001を横浜市内の事業所を含む範囲で登録している。</v>
      </c>
      <c r="H47" s="33">
        <f>IF('入力シート'!$C$39="適用",2,"")</f>
        <v>2</v>
      </c>
    </row>
    <row r="48" spans="1:8" ht="41.25" customHeight="1">
      <c r="A48" s="128"/>
      <c r="B48" s="123"/>
      <c r="C48" s="123"/>
      <c r="D48" s="162"/>
      <c r="E48" s="164"/>
      <c r="F48" s="163"/>
      <c r="G48" s="31" t="str">
        <f>IF('入力シート'!$C$39="適用","登録していない。","")</f>
        <v>登録していない。</v>
      </c>
      <c r="H48" s="33">
        <f>IF('入力シート'!$C$39="適用",0,"")</f>
        <v>0</v>
      </c>
    </row>
    <row r="49" spans="1:8" ht="57" customHeight="1">
      <c r="A49" s="123" t="s">
        <v>101</v>
      </c>
      <c r="B49" s="123" t="s">
        <v>102</v>
      </c>
      <c r="C49" s="123" t="str">
        <f>IF('入力シート'!C40="適用","建設業の許可における主たる営業所の所在地","今回工事ではこの項目を適用しません。")</f>
        <v>今回工事ではこの項目を適用しません。</v>
      </c>
      <c r="D49" s="160" t="str">
        <f>IF('入力シート'!C40="適用","１号","不要")</f>
        <v>不要</v>
      </c>
      <c r="E49" s="164" t="str">
        <f>IF('入力シート'!C40="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今回工事ではこの項目を適用しません。</v>
      </c>
      <c r="F49" s="163">
        <f>IF('入力シート'!C40="適用","主たる営業所の所在地を証明する書類（建設業の許可通知書の写し等）","")</f>
      </c>
      <c r="G49" s="31">
        <f>IF('入力シート'!$C$40="適用","工事施工場所と同一行政区内に建設業の許可における主たる営業所がある。","")</f>
      </c>
      <c r="H49" s="33">
        <f>IF('入力シート'!$C$40="適用",2,"")</f>
      </c>
    </row>
    <row r="50" spans="1:8" ht="36" customHeight="1">
      <c r="A50" s="123"/>
      <c r="B50" s="123"/>
      <c r="C50" s="123"/>
      <c r="D50" s="162"/>
      <c r="E50" s="164"/>
      <c r="F50" s="163"/>
      <c r="G50" s="31">
        <f>IF('入力シート'!$C$40="適用","上記以外","")</f>
      </c>
      <c r="H50" s="33">
        <f>IF('入力シート'!$C$40="適用",0,"")</f>
      </c>
    </row>
    <row r="51" spans="1:8" ht="25.5" customHeight="1">
      <c r="A51" s="123"/>
      <c r="B51" s="123" t="s">
        <v>103</v>
      </c>
      <c r="C51" s="123" t="str">
        <f>IF('入力シート'!C41="適用","横浜市災害協力業者名簿登載の有無","今回工事ではこの項目を適用しません。")</f>
        <v>今回工事ではこの項目を適用しません。</v>
      </c>
      <c r="D51" s="160" t="str">
        <f>IF('入力シート'!C41="適用","１号","不要")</f>
        <v>不要</v>
      </c>
      <c r="E51" s="164" t="str">
        <f>IF('入力シート'!C41="適用","平成22年度横浜市災害協力業者名簿の登載の有無を記入して下さい。","今回工事ではこの項目を適用しません。")</f>
        <v>今回工事ではこの項目を適用しません。</v>
      </c>
      <c r="F51" s="163">
        <f>IF('入力シート'!C41="適用","不要","")</f>
      </c>
      <c r="G51" s="31">
        <f>IF('入力シート'!$C$41="適用","平成22年度横浜市災害協力業者名簿に登載がある。","")</f>
      </c>
      <c r="H51" s="33">
        <f>IF('入力シート'!$C$41="適用",2,"")</f>
      </c>
    </row>
    <row r="52" spans="1:8" ht="27" customHeight="1">
      <c r="A52" s="123"/>
      <c r="B52" s="123"/>
      <c r="C52" s="123"/>
      <c r="D52" s="162"/>
      <c r="E52" s="164"/>
      <c r="F52" s="163"/>
      <c r="G52" s="31">
        <f>IF('入力シート'!$C$41="適用","平成22年度横浜市災害協力業者名簿に登載がない。","")</f>
      </c>
      <c r="H52" s="33">
        <f>IF('入力シート'!$C$41="適用",0,"")</f>
      </c>
    </row>
    <row r="53" spans="1:8" ht="33" customHeight="1">
      <c r="A53" s="123"/>
      <c r="B53" s="123" t="s">
        <v>104</v>
      </c>
      <c r="C53" s="123" t="str">
        <f>IF('入力シート'!C42="適用","環境マネジメントシステム(ISO14001)の取得の有無","今回工事ではこの項目を適用しません。")</f>
        <v>今回工事ではこの項目を適用しません。</v>
      </c>
      <c r="D53" s="160" t="str">
        <f>IF('入力シート'!C42="適用","１号","不要")</f>
        <v>不要</v>
      </c>
      <c r="E53" s="164" t="str">
        <f>IF('入力シート'!C42="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53" s="163">
        <f>IF('入力シート'!C42="適用","登録証の写し及び登録範囲が確認できる付属書等の写し","")</f>
      </c>
      <c r="G53" s="31">
        <f>IF('入力シート'!$C$42="適用","ISO14001を横浜市内の事業所を含む範囲で登録している。","")</f>
      </c>
      <c r="H53" s="33">
        <f>IF('入力シート'!$C$42="適用",2,)</f>
        <v>0</v>
      </c>
    </row>
    <row r="54" spans="1:8" ht="38.25" customHeight="1">
      <c r="A54" s="123"/>
      <c r="B54" s="123"/>
      <c r="C54" s="123"/>
      <c r="D54" s="162"/>
      <c r="E54" s="164"/>
      <c r="F54" s="163"/>
      <c r="G54" s="31">
        <f>IF('入力シート'!$C$42="適用","登録していない。","")</f>
      </c>
      <c r="H54" s="33">
        <f>IF('入力シート'!$C$42="適用",0,"")</f>
      </c>
    </row>
    <row r="55" spans="1:8" ht="13.5">
      <c r="A55" s="168" t="s">
        <v>105</v>
      </c>
      <c r="B55" s="168"/>
      <c r="C55" s="168"/>
      <c r="D55" s="168"/>
      <c r="E55" s="168"/>
      <c r="F55" s="168"/>
      <c r="G55" s="168"/>
      <c r="H55" s="33">
        <f>SUM(H5,H9,H13,H17,H21,H25,H29,H32,H35,H38,H42,H44,H47,H49,H51,H53)</f>
        <v>24</v>
      </c>
    </row>
    <row r="57" spans="1:8" ht="24.75" customHeight="1">
      <c r="A57" s="130" t="s">
        <v>167</v>
      </c>
      <c r="B57" s="130"/>
      <c r="C57" s="130"/>
      <c r="D57" s="130"/>
      <c r="E57" s="130"/>
      <c r="F57" s="130"/>
      <c r="G57" s="130"/>
      <c r="H57" s="130"/>
    </row>
    <row r="58" spans="1:8" ht="13.5">
      <c r="A58" s="130" t="s">
        <v>163</v>
      </c>
      <c r="B58" s="130"/>
      <c r="C58" s="130"/>
      <c r="D58" s="130"/>
      <c r="E58" s="130"/>
      <c r="F58" s="130"/>
      <c r="G58" s="130"/>
      <c r="H58" s="130"/>
    </row>
    <row r="59" spans="1:8" ht="13.5">
      <c r="A59" s="130" t="s">
        <v>164</v>
      </c>
      <c r="B59" s="130"/>
      <c r="C59" s="130"/>
      <c r="D59" s="130"/>
      <c r="E59" s="130"/>
      <c r="F59" s="130"/>
      <c r="G59" s="130"/>
      <c r="H59" s="130"/>
    </row>
    <row r="60" spans="1:8" ht="13.5">
      <c r="A60" s="130" t="s">
        <v>175</v>
      </c>
      <c r="B60" s="130"/>
      <c r="C60" s="130"/>
      <c r="D60" s="130"/>
      <c r="E60" s="130"/>
      <c r="F60" s="130"/>
      <c r="G60" s="130"/>
      <c r="H60" s="130"/>
    </row>
    <row r="61" spans="1:8" ht="37.5" customHeight="1">
      <c r="A61" s="130" t="s">
        <v>166</v>
      </c>
      <c r="B61" s="130"/>
      <c r="C61" s="130"/>
      <c r="D61" s="130"/>
      <c r="E61" s="130"/>
      <c r="F61" s="130"/>
      <c r="G61" s="130"/>
      <c r="H61" s="130"/>
    </row>
    <row r="62" spans="1:8" ht="38.25" customHeight="1">
      <c r="A62" s="130" t="s">
        <v>172</v>
      </c>
      <c r="B62" s="130"/>
      <c r="C62" s="130"/>
      <c r="D62" s="130"/>
      <c r="E62" s="130"/>
      <c r="F62" s="130"/>
      <c r="G62" s="130"/>
      <c r="H62" s="130"/>
    </row>
    <row r="63" spans="1:8" ht="13.5">
      <c r="A63" s="132" t="s">
        <v>205</v>
      </c>
      <c r="B63" s="129"/>
      <c r="C63" s="129"/>
      <c r="D63" s="129"/>
      <c r="E63" s="129"/>
      <c r="F63" s="129"/>
      <c r="G63" s="129"/>
      <c r="H63" s="129"/>
    </row>
    <row r="64" spans="1:8" ht="13.5">
      <c r="A64" s="129"/>
      <c r="B64" s="129"/>
      <c r="C64" s="129"/>
      <c r="D64" s="129"/>
      <c r="E64" s="129"/>
      <c r="F64" s="129"/>
      <c r="G64" s="129"/>
      <c r="H64" s="129"/>
    </row>
    <row r="65" spans="1:8" ht="13.5">
      <c r="A65" s="129"/>
      <c r="B65" s="129"/>
      <c r="C65" s="129"/>
      <c r="D65" s="129"/>
      <c r="E65" s="129"/>
      <c r="F65" s="129"/>
      <c r="G65" s="129"/>
      <c r="H65" s="129"/>
    </row>
  </sheetData>
  <sheetProtection password="E7B6" sheet="1" objects="1" scenarios="1" formatCells="0" formatRows="0" insertRows="0"/>
  <mergeCells count="97">
    <mergeCell ref="A29:A48"/>
    <mergeCell ref="A55:G55"/>
    <mergeCell ref="E51:E52"/>
    <mergeCell ref="F51:F52"/>
    <mergeCell ref="B53:B54"/>
    <mergeCell ref="C53:C54"/>
    <mergeCell ref="G40:G41"/>
    <mergeCell ref="H40:H41"/>
    <mergeCell ref="G45:G46"/>
    <mergeCell ref="H45:H46"/>
    <mergeCell ref="E53:E54"/>
    <mergeCell ref="F53:F54"/>
    <mergeCell ref="F47:F48"/>
    <mergeCell ref="B51:B52"/>
    <mergeCell ref="C51:C52"/>
    <mergeCell ref="D51:D52"/>
    <mergeCell ref="E47:E48"/>
    <mergeCell ref="E49:E50"/>
    <mergeCell ref="F49:F50"/>
    <mergeCell ref="B47:B48"/>
    <mergeCell ref="C47:C48"/>
    <mergeCell ref="D47:D48"/>
    <mergeCell ref="D53:D54"/>
    <mergeCell ref="A49:A54"/>
    <mergeCell ref="B49:B50"/>
    <mergeCell ref="C49:C50"/>
    <mergeCell ref="D49:D50"/>
    <mergeCell ref="F42:F43"/>
    <mergeCell ref="B44:B46"/>
    <mergeCell ref="C44:C46"/>
    <mergeCell ref="D44:D46"/>
    <mergeCell ref="E44:E46"/>
    <mergeCell ref="F44:F46"/>
    <mergeCell ref="B42:B43"/>
    <mergeCell ref="C42:C43"/>
    <mergeCell ref="D42:D43"/>
    <mergeCell ref="E42:E43"/>
    <mergeCell ref="F35:F37"/>
    <mergeCell ref="B38:B41"/>
    <mergeCell ref="C38:C41"/>
    <mergeCell ref="D38:D41"/>
    <mergeCell ref="E38:E41"/>
    <mergeCell ref="F38:F41"/>
    <mergeCell ref="B35:B37"/>
    <mergeCell ref="C35:C37"/>
    <mergeCell ref="D35:D37"/>
    <mergeCell ref="E35:E37"/>
    <mergeCell ref="F32:F34"/>
    <mergeCell ref="B29:B31"/>
    <mergeCell ref="C29:C31"/>
    <mergeCell ref="D29:D31"/>
    <mergeCell ref="E29:E31"/>
    <mergeCell ref="F29:F31"/>
    <mergeCell ref="B32:B34"/>
    <mergeCell ref="C32:C34"/>
    <mergeCell ref="D32:D34"/>
    <mergeCell ref="E32:E34"/>
    <mergeCell ref="B17:B20"/>
    <mergeCell ref="C17:C20"/>
    <mergeCell ref="D17:D20"/>
    <mergeCell ref="F17:F20"/>
    <mergeCell ref="E17:E20"/>
    <mergeCell ref="B9:B12"/>
    <mergeCell ref="C9:C12"/>
    <mergeCell ref="D9:D12"/>
    <mergeCell ref="F9:F12"/>
    <mergeCell ref="E9:E12"/>
    <mergeCell ref="B25:B28"/>
    <mergeCell ref="C25:C28"/>
    <mergeCell ref="D25:D28"/>
    <mergeCell ref="F25:F28"/>
    <mergeCell ref="E25:E28"/>
    <mergeCell ref="E5:E8"/>
    <mergeCell ref="C21:C24"/>
    <mergeCell ref="D21:D24"/>
    <mergeCell ref="F5:F8"/>
    <mergeCell ref="F13:F16"/>
    <mergeCell ref="F21:F24"/>
    <mergeCell ref="E13:E16"/>
    <mergeCell ref="E21:E24"/>
    <mergeCell ref="A1:H1"/>
    <mergeCell ref="A2:H2"/>
    <mergeCell ref="A5:A28"/>
    <mergeCell ref="B5:B8"/>
    <mergeCell ref="C5:C8"/>
    <mergeCell ref="D5:D8"/>
    <mergeCell ref="B13:B16"/>
    <mergeCell ref="C13:C16"/>
    <mergeCell ref="D13:D16"/>
    <mergeCell ref="B21:B24"/>
    <mergeCell ref="A63:H65"/>
    <mergeCell ref="A62:H62"/>
    <mergeCell ref="A61:H61"/>
    <mergeCell ref="A57:H57"/>
    <mergeCell ref="A58:H58"/>
    <mergeCell ref="A59:H59"/>
    <mergeCell ref="A60:H60"/>
  </mergeCells>
  <conditionalFormatting sqref="H53">
    <cfRule type="cellIs" priority="1" dxfId="0" operator="equal" stopIfTrue="1">
      <formula>0</formula>
    </cfRule>
  </conditionalFormatting>
  <printOptions/>
  <pageMargins left="0.16" right="0.22" top="0.41" bottom="0.34" header="0.27" footer="0.27"/>
  <pageSetup horizontalDpi="600" verticalDpi="600" orientation="portrait" paperSize="9" scale="98" r:id="rId1"/>
  <rowBreaks count="2" manualBreakCount="2">
    <brk id="28" max="255" man="1"/>
    <brk id="46" max="255" man="1"/>
  </rowBreaks>
</worksheet>
</file>

<file path=xl/worksheets/sheet5.xml><?xml version="1.0" encoding="utf-8"?>
<worksheet xmlns="http://schemas.openxmlformats.org/spreadsheetml/2006/main" xmlns:r="http://schemas.openxmlformats.org/officeDocument/2006/relationships">
  <dimension ref="A1:M71"/>
  <sheetViews>
    <sheetView zoomScalePageLayoutView="0" workbookViewId="0" topLeftCell="A1">
      <selection activeCell="A1" sqref="A1"/>
    </sheetView>
  </sheetViews>
  <sheetFormatPr defaultColWidth="9.00390625" defaultRowHeight="13.5"/>
  <cols>
    <col min="1" max="1" width="10.75390625" style="38" customWidth="1"/>
    <col min="2" max="2" width="17.75390625" style="38" customWidth="1"/>
    <col min="3" max="4" width="15.00390625" style="38" customWidth="1"/>
    <col min="5" max="5" width="40.00390625" style="38" customWidth="1"/>
    <col min="6" max="16384" width="9.00390625" style="38" customWidth="1"/>
  </cols>
  <sheetData>
    <row r="1" ht="13.5">
      <c r="E1" s="39" t="s">
        <v>115</v>
      </c>
    </row>
    <row r="2" spans="1:5" ht="13.5">
      <c r="A2" s="38" t="s">
        <v>23</v>
      </c>
      <c r="E2" s="63" t="str">
        <f>'入力シート'!E6</f>
        <v>平成○○年○○月○○日</v>
      </c>
    </row>
    <row r="3" ht="13.5">
      <c r="A3" s="38" t="s">
        <v>66</v>
      </c>
    </row>
    <row r="4" ht="13.5">
      <c r="A4" s="38" t="s">
        <v>67</v>
      </c>
    </row>
    <row r="5" ht="9.75" customHeight="1"/>
    <row r="6" spans="3:5" ht="13.5">
      <c r="C6" s="190" t="s">
        <v>21</v>
      </c>
      <c r="D6" s="190"/>
      <c r="E6" s="38" t="str">
        <f>'入力シート'!E11</f>
        <v>○○・□□建設共同企業体</v>
      </c>
    </row>
    <row r="7" spans="3:5" ht="13.5">
      <c r="C7" s="190" t="s">
        <v>215</v>
      </c>
      <c r="D7" s="190"/>
      <c r="E7" s="233">
        <f>'入力シート'!E12</f>
        <v>56789</v>
      </c>
    </row>
    <row r="8" spans="3:5" ht="18" customHeight="1">
      <c r="C8" s="191" t="s">
        <v>127</v>
      </c>
      <c r="D8" s="40" t="s">
        <v>20</v>
      </c>
      <c r="E8" s="40" t="str">
        <f>'入力シート'!E9</f>
        <v>横浜市○区○○町○丁目○－○</v>
      </c>
    </row>
    <row r="9" spans="3:5" ht="18" customHeight="1">
      <c r="C9" s="191"/>
      <c r="D9" s="40" t="s">
        <v>19</v>
      </c>
      <c r="E9" s="40" t="str">
        <f>'入力シート'!E7</f>
        <v>株式会社○○○○○○</v>
      </c>
    </row>
    <row r="10" spans="3:5" ht="18" customHeight="1">
      <c r="C10" s="191"/>
      <c r="D10" s="40" t="s">
        <v>18</v>
      </c>
      <c r="E10" s="41" t="str">
        <f>'入力シート'!E10</f>
        <v>代表取締役　○○　○○</v>
      </c>
    </row>
    <row r="11" spans="3:5" ht="13.5">
      <c r="C11" s="191"/>
      <c r="D11" s="40" t="s">
        <v>40</v>
      </c>
      <c r="E11" s="116">
        <f>'入力シート'!E8</f>
        <v>12345</v>
      </c>
    </row>
    <row r="12" ht="8.25" customHeight="1"/>
    <row r="13" spans="1:5" ht="18" customHeight="1">
      <c r="A13" s="192" t="s">
        <v>161</v>
      </c>
      <c r="B13" s="192"/>
      <c r="C13" s="192"/>
      <c r="D13" s="192"/>
      <c r="E13" s="192"/>
    </row>
    <row r="14" ht="7.5" customHeight="1"/>
    <row r="15" ht="13.5">
      <c r="A15" s="38" t="s">
        <v>128</v>
      </c>
    </row>
    <row r="16" spans="1:5" ht="13.5">
      <c r="A16" s="42"/>
      <c r="B16" s="40"/>
      <c r="C16" s="40"/>
      <c r="D16" s="40"/>
      <c r="E16" s="40"/>
    </row>
    <row r="17" spans="1:5" s="48" customFormat="1" ht="13.5">
      <c r="A17" s="45" t="s">
        <v>5</v>
      </c>
      <c r="B17" s="46" t="str">
        <f>'入力シート'!E19</f>
        <v>横浜動物の森公園疎林エリア整備工事</v>
      </c>
      <c r="C17" s="46"/>
      <c r="D17" s="46"/>
      <c r="E17" s="47"/>
    </row>
    <row r="18" spans="1:5" s="48" customFormat="1" ht="13.5">
      <c r="A18" s="49"/>
      <c r="B18" s="50"/>
      <c r="C18" s="49"/>
      <c r="D18" s="49"/>
      <c r="E18" s="50"/>
    </row>
    <row r="19" spans="1:5" s="48" customFormat="1" ht="22.5" customHeight="1">
      <c r="A19" s="178" t="s">
        <v>2</v>
      </c>
      <c r="B19" s="178"/>
      <c r="C19" s="51" t="s">
        <v>139</v>
      </c>
      <c r="D19" s="52"/>
      <c r="E19" s="50"/>
    </row>
    <row r="20" spans="1:5" s="48" customFormat="1" ht="22.5" customHeight="1">
      <c r="A20" s="179" t="s">
        <v>6</v>
      </c>
      <c r="B20" s="179"/>
      <c r="C20" s="51" t="str">
        <f>IF('入力シート'!C27="適用","第２号","不要")</f>
        <v>不要</v>
      </c>
      <c r="D20" s="52"/>
      <c r="E20" s="50"/>
    </row>
    <row r="21" spans="1:5" s="48" customFormat="1" ht="22.5" customHeight="1">
      <c r="A21" s="179" t="s">
        <v>7</v>
      </c>
      <c r="B21" s="179"/>
      <c r="C21" s="51" t="str">
        <f>IF('入力シート'!C28="適用","第３号","不要")</f>
        <v>不要</v>
      </c>
      <c r="D21" s="52"/>
      <c r="E21" s="50"/>
    </row>
    <row r="22" spans="1:5" s="48" customFormat="1" ht="22.5" customHeight="1">
      <c r="A22" s="179" t="s">
        <v>8</v>
      </c>
      <c r="B22" s="179"/>
      <c r="C22" s="51" t="str">
        <f>IF('入力シート'!C29="適用","第４号","不要")</f>
        <v>不要</v>
      </c>
      <c r="D22" s="52"/>
      <c r="E22" s="50"/>
    </row>
    <row r="23" spans="1:5" s="48" customFormat="1" ht="22.5" customHeight="1">
      <c r="A23" s="179" t="s">
        <v>9</v>
      </c>
      <c r="B23" s="179"/>
      <c r="C23" s="51" t="str">
        <f>IF('入力シート'!C30="適用","第５号","不要")</f>
        <v>第５号</v>
      </c>
      <c r="D23" s="52"/>
      <c r="E23" s="50"/>
    </row>
    <row r="24" spans="1:5" s="48" customFormat="1" ht="22.5" customHeight="1">
      <c r="A24" s="179" t="s">
        <v>10</v>
      </c>
      <c r="B24" s="179"/>
      <c r="C24" s="51" t="str">
        <f>IF('入力シート'!C31="適用","第６号","不要")</f>
        <v>第６号</v>
      </c>
      <c r="D24" s="52"/>
      <c r="E24" s="50"/>
    </row>
    <row r="25" spans="1:5" s="48" customFormat="1" ht="22.5" customHeight="1">
      <c r="A25" s="179" t="s">
        <v>11</v>
      </c>
      <c r="B25" s="179"/>
      <c r="C25" s="51" t="str">
        <f>IF('入力シート'!C32="適用","第７号","不要")</f>
        <v>不要</v>
      </c>
      <c r="D25" s="52"/>
      <c r="E25" s="50"/>
    </row>
    <row r="26" spans="1:5" s="48" customFormat="1" ht="13.5">
      <c r="A26" s="52"/>
      <c r="B26" s="49"/>
      <c r="C26" s="49"/>
      <c r="D26" s="49"/>
      <c r="E26" s="50"/>
    </row>
    <row r="27" spans="1:5" s="48" customFormat="1" ht="17.25" customHeight="1">
      <c r="A27" s="54" t="s">
        <v>2</v>
      </c>
      <c r="B27" s="178" t="s">
        <v>129</v>
      </c>
      <c r="C27" s="178"/>
      <c r="D27" s="178"/>
      <c r="E27" s="178"/>
    </row>
    <row r="28" spans="1:5" s="48" customFormat="1" ht="27.75" customHeight="1">
      <c r="A28" s="174" t="s">
        <v>12</v>
      </c>
      <c r="B28" s="53" t="str">
        <f>IF('入力シート'!$C$33="適用","同種工事","不適用")</f>
        <v>不適用</v>
      </c>
      <c r="C28" s="174">
        <f>IF('入力シート'!$C$33="適用",'入力シート'!E33,"")</f>
      </c>
      <c r="D28" s="174"/>
      <c r="E28" s="174">
        <f>IF('入力シート'!$C$33="適用","同種工事の条件","")</f>
      </c>
    </row>
    <row r="29" spans="1:5" s="48" customFormat="1" ht="22.5" customHeight="1">
      <c r="A29" s="174"/>
      <c r="B29" s="53">
        <f>IF('入力シート'!$C$33="適用","工事名","")</f>
      </c>
      <c r="C29" s="188"/>
      <c r="D29" s="188"/>
      <c r="E29" s="188"/>
    </row>
    <row r="30" spans="1:5" s="48" customFormat="1" ht="22.5" customHeight="1">
      <c r="A30" s="174"/>
      <c r="B30" s="53">
        <f>IF('入力シート'!$C$33="適用","契約金額(税込み)","")</f>
      </c>
      <c r="C30" s="188"/>
      <c r="D30" s="188"/>
      <c r="E30" s="188"/>
    </row>
    <row r="31" spans="1:5" s="48" customFormat="1" ht="33.75" customHeight="1">
      <c r="A31" s="174"/>
      <c r="B31" s="53">
        <f>IF('入力シート'!$C$33="適用","添付資料","")</f>
      </c>
      <c r="C31" s="183">
        <f>IF('入力シート'!$C$33="適用","（添付する資料名を記入して下さい。）","")</f>
      </c>
      <c r="D31" s="183"/>
      <c r="E31" s="183">
        <f>IF('入力シート'!$C$33="適用","同種工事の条件","")</f>
      </c>
    </row>
    <row r="32" spans="1:5" s="48" customFormat="1" ht="22.5" customHeight="1">
      <c r="A32" s="174" t="s">
        <v>82</v>
      </c>
      <c r="B32" s="53" t="str">
        <f>IF('入力シート'!$C$34="適用","同一登録工種","不適用")</f>
        <v>不適用</v>
      </c>
      <c r="C32" s="185">
        <f>IF('入力シート'!$C$34="適用",'入力シート'!E34,"")</f>
      </c>
      <c r="D32" s="186"/>
      <c r="E32" s="187">
        <f>IF('入力シート'!$C$34="適用","同一登録工種","")</f>
      </c>
    </row>
    <row r="33" spans="1:5" s="48" customFormat="1" ht="22.5" customHeight="1">
      <c r="A33" s="174"/>
      <c r="B33" s="179">
        <f>IF('入力シート'!$C$34="適用","工事１","")</f>
      </c>
      <c r="C33" s="56">
        <f>IF('入力シート'!$C$34="適用","工事名","")</f>
      </c>
      <c r="D33" s="180"/>
      <c r="E33" s="182"/>
    </row>
    <row r="34" spans="1:5" s="48" customFormat="1" ht="22.5" customHeight="1">
      <c r="A34" s="174"/>
      <c r="B34" s="179">
        <f>IF('入力シート'!$C$34="適用","同一登録工種","")</f>
      </c>
      <c r="C34" s="53">
        <f>IF('入力シート'!$C$34="適用","工事成績評定点","")</f>
      </c>
      <c r="D34" s="180"/>
      <c r="E34" s="182"/>
    </row>
    <row r="35" spans="1:5" s="48" customFormat="1" ht="22.5" customHeight="1">
      <c r="A35" s="174"/>
      <c r="B35" s="179">
        <f>IF('入力シート'!$C$34="適用","工事２","")</f>
      </c>
      <c r="C35" s="56">
        <f>IF('入力シート'!$C$34="適用","工事名","")</f>
      </c>
      <c r="D35" s="180"/>
      <c r="E35" s="182"/>
    </row>
    <row r="36" spans="1:5" s="48" customFormat="1" ht="22.5" customHeight="1">
      <c r="A36" s="174"/>
      <c r="B36" s="179">
        <f>IF('入力シート'!$C$34="適用","同一登録工種","")</f>
      </c>
      <c r="C36" s="53">
        <f>IF('入力シート'!$C$34="適用","工事成績評定点","")</f>
      </c>
      <c r="D36" s="180"/>
      <c r="E36" s="182"/>
    </row>
    <row r="37" spans="1:5" s="48" customFormat="1" ht="26.25" customHeight="1">
      <c r="A37" s="174"/>
      <c r="B37" s="53">
        <f>IF('入力シート'!$C$34="適用","添付資料","")</f>
      </c>
      <c r="C37" s="175">
        <f>IF('入力シート'!$C$34="適用","工事完成検査結果通知書の写し","")</f>
      </c>
      <c r="D37" s="176"/>
      <c r="E37" s="177">
        <f>IF('入力シート'!$C$34="適用","同一登録工種","")</f>
      </c>
    </row>
    <row r="38" spans="1:5" s="48" customFormat="1" ht="22.5" customHeight="1">
      <c r="A38" s="174" t="s">
        <v>80</v>
      </c>
      <c r="B38" s="53" t="str">
        <f>IF('入力シート'!$C$35="適用","部門","不適用")</f>
        <v>部門</v>
      </c>
      <c r="C38" s="175" t="str">
        <f>IF('入力シート'!$C$35="適用",'入力シート'!E35,"")</f>
        <v>土木</v>
      </c>
      <c r="D38" s="176"/>
      <c r="E38" s="177">
        <f>IF('入力シート'!$C$34="適用","同一登録工種","")</f>
      </c>
    </row>
    <row r="39" spans="1:5" s="48" customFormat="1" ht="22.5" customHeight="1">
      <c r="A39" s="174"/>
      <c r="B39" s="179" t="str">
        <f>IF('入力シート'!$C$35="適用","表彰年度","")</f>
        <v>表彰年度</v>
      </c>
      <c r="C39" s="53" t="str">
        <f>IF('入力シート'!$C$35="適用","表彰１","")</f>
        <v>表彰１</v>
      </c>
      <c r="D39" s="180"/>
      <c r="E39" s="182"/>
    </row>
    <row r="40" spans="1:5" s="48" customFormat="1" ht="22.5" customHeight="1">
      <c r="A40" s="174"/>
      <c r="B40" s="179" t="str">
        <f>IF('入力シート'!$C$35="適用","部門","")</f>
        <v>部門</v>
      </c>
      <c r="C40" s="53" t="str">
        <f>IF('入力シート'!$C$35="適用","表彰２","")</f>
        <v>表彰２</v>
      </c>
      <c r="D40" s="180"/>
      <c r="E40" s="182"/>
    </row>
    <row r="41" spans="1:5" s="48" customFormat="1" ht="27.75" customHeight="1">
      <c r="A41" s="174" t="s">
        <v>151</v>
      </c>
      <c r="B41" s="53" t="str">
        <f>IF('入力シート'!$C$36="適用","同種工事","不適用")</f>
        <v>同種工事</v>
      </c>
      <c r="C41" s="174" t="str">
        <f>IF('入力シート'!$C$36="適用",'入力シート'!E36,"")</f>
        <v>都市公園（都市公園法に基づくもの）の新設または再整備もしくは拡張整備のうち、次の全ての条件を満たす工事。
１．施工面積5,000m2以上の工事。
２．基盤整備工・植栽工・設備工・園路広場整備工・施設整備工のすべての工種を含む工事。
３．複合遊具設置を含む工事。</v>
      </c>
      <c r="D41" s="174"/>
      <c r="E41" s="174">
        <f>IF('入力シート'!$C$34="適用","同一登録工種","")</f>
      </c>
    </row>
    <row r="42" spans="1:5" s="48" customFormat="1" ht="22.5" customHeight="1">
      <c r="A42" s="174"/>
      <c r="B42" s="53" t="str">
        <f>IF('入力シート'!$C$36="適用","工事名","")</f>
        <v>工事名</v>
      </c>
      <c r="C42" s="188"/>
      <c r="D42" s="188"/>
      <c r="E42" s="188"/>
    </row>
    <row r="43" spans="1:5" s="48" customFormat="1" ht="22.5" customHeight="1">
      <c r="A43" s="174"/>
      <c r="B43" s="57" t="str">
        <f>IF('入力シート'!$C$36="適用","契約金額(税込み)","")</f>
        <v>契約金額(税込み)</v>
      </c>
      <c r="C43" s="188"/>
      <c r="D43" s="188"/>
      <c r="E43" s="188"/>
    </row>
    <row r="44" spans="1:5" s="48" customFormat="1" ht="22.5" customHeight="1">
      <c r="A44" s="174"/>
      <c r="B44" s="53" t="str">
        <f>IF('入力シート'!$C$36="適用","技術者氏名","")</f>
        <v>技術者氏名</v>
      </c>
      <c r="C44" s="188"/>
      <c r="D44" s="188"/>
      <c r="E44" s="188"/>
    </row>
    <row r="45" spans="1:5" s="48" customFormat="1" ht="44.25" customHeight="1">
      <c r="A45" s="174"/>
      <c r="B45" s="53" t="str">
        <f>IF('入力シート'!$C$36="適用","添付資料","")</f>
        <v>添付資料</v>
      </c>
      <c r="C45" s="183" t="str">
        <f>IF('入力シート'!$C$36="適用","（添付する資料名を記入して下さい。）","")</f>
        <v>（添付する資料名を記入して下さい。）</v>
      </c>
      <c r="D45" s="183"/>
      <c r="E45" s="183">
        <f>IF('入力シート'!$C$33="適用","同種工事の条件","")</f>
      </c>
    </row>
    <row r="46" spans="1:5" s="48" customFormat="1" ht="22.5" customHeight="1">
      <c r="A46" s="174" t="s">
        <v>157</v>
      </c>
      <c r="B46" s="53" t="str">
        <f>IF('入力シート'!$C$37="適用","技術者氏名","不適用")</f>
        <v>不適用</v>
      </c>
      <c r="C46" s="189"/>
      <c r="D46" s="189"/>
      <c r="E46" s="189"/>
    </row>
    <row r="47" spans="1:5" s="48" customFormat="1" ht="22.5" customHeight="1">
      <c r="A47" s="174"/>
      <c r="B47" s="58">
        <f>IF('入力シート'!$C$37="適用","監理技術者番号","")</f>
      </c>
      <c r="C47" s="189"/>
      <c r="D47" s="189"/>
      <c r="E47" s="189"/>
    </row>
    <row r="48" spans="1:5" s="48" customFormat="1" ht="26.25" customHeight="1">
      <c r="A48" s="174"/>
      <c r="B48" s="53">
        <f>IF('入力シート'!$C$37="適用","添付資料","")</f>
      </c>
      <c r="C48" s="175">
        <f>IF('入力シート'!$C$37="適用","監理技術者証及び監理技術者講習修了証の写し","")</f>
      </c>
      <c r="D48" s="176"/>
      <c r="E48" s="177">
        <f>IF('入力シート'!$C$37="適用","技術者氏名","")</f>
      </c>
    </row>
    <row r="49" spans="1:5" s="48" customFormat="1" ht="24.75" customHeight="1">
      <c r="A49" s="174" t="s">
        <v>158</v>
      </c>
      <c r="B49" s="53" t="str">
        <f>IF('入力シート'!$C$38="適用","部門","不適用")</f>
        <v>部門</v>
      </c>
      <c r="C49" s="175" t="str">
        <f>IF('入力シート'!$C$38="適用",'入力シート'!E38,"")</f>
        <v>土木</v>
      </c>
      <c r="D49" s="176"/>
      <c r="E49" s="177">
        <f>IF('入力シート'!$C$34="適用","同一登録工種","")</f>
      </c>
    </row>
    <row r="50" spans="1:5" s="48" customFormat="1" ht="24.75" customHeight="1">
      <c r="A50" s="174"/>
      <c r="B50" s="53" t="str">
        <f>IF('入力シート'!$C$38="適用","代理人氏名","")</f>
        <v>代理人氏名</v>
      </c>
      <c r="C50" s="188"/>
      <c r="D50" s="188"/>
      <c r="E50" s="188"/>
    </row>
    <row r="51" spans="1:5" s="48" customFormat="1" ht="24.75" customHeight="1">
      <c r="A51" s="174"/>
      <c r="B51" s="53" t="str">
        <f>IF('入力シート'!$C$38="適用","表彰年度","")</f>
        <v>表彰年度</v>
      </c>
      <c r="C51" s="188"/>
      <c r="D51" s="188"/>
      <c r="E51" s="188"/>
    </row>
    <row r="52" spans="1:5" s="48" customFormat="1" ht="21.75" customHeight="1">
      <c r="A52" s="174" t="s">
        <v>152</v>
      </c>
      <c r="B52" s="171" t="str">
        <f>IF('入力シート'!$C$39="適用","ISO9001の登録","不適用")</f>
        <v>ISO9001の登録</v>
      </c>
      <c r="C52" s="184"/>
      <c r="D52" s="184"/>
      <c r="E52" s="184"/>
    </row>
    <row r="53" spans="1:5" s="48" customFormat="1" ht="18.75" customHeight="1">
      <c r="A53" s="174"/>
      <c r="B53" s="172"/>
      <c r="C53" s="173" t="str">
        <f>IF('入力シート'!$C$39="適用","（有、無どちらかを記入して下さい。）","")</f>
        <v>（有、無どちらかを記入して下さい。）</v>
      </c>
      <c r="D53" s="173"/>
      <c r="E53" s="173" t="str">
        <f>IF('入力シート'!$C$39="適用","添付書類","")</f>
        <v>添付書類</v>
      </c>
    </row>
    <row r="54" spans="1:5" s="48" customFormat="1" ht="26.25" customHeight="1">
      <c r="A54" s="174"/>
      <c r="B54" s="55" t="str">
        <f>IF('入力シート'!$C$39="適用","添付書類","")</f>
        <v>添付書類</v>
      </c>
      <c r="C54" s="175" t="str">
        <f>IF('入力シート'!$C$39="適用","登録証の写し及び登録範囲が確認できる付属書等の写し","")</f>
        <v>登録証の写し及び登録範囲が確認できる付属書等の写し</v>
      </c>
      <c r="D54" s="176"/>
      <c r="E54" s="177" t="str">
        <f>IF('入力シート'!$C$39="適用","添付書類","")</f>
        <v>添付書類</v>
      </c>
    </row>
    <row r="55" spans="1:5" s="48" customFormat="1" ht="22.5" customHeight="1">
      <c r="A55" s="174" t="s">
        <v>159</v>
      </c>
      <c r="B55" s="55" t="str">
        <f>IF('入力シート'!$C$40="適用","工事施工場所","不適用")</f>
        <v>不適用</v>
      </c>
      <c r="C55" s="185">
        <f>IF('入力シート'!$C$40="適用",'入力シート'!E40,"")</f>
      </c>
      <c r="D55" s="186"/>
      <c r="E55" s="187">
        <f>IF('入力シート'!$C$40="適用","工事施工場所","")</f>
      </c>
    </row>
    <row r="56" spans="1:5" s="48" customFormat="1" ht="22.5" customHeight="1">
      <c r="A56" s="174"/>
      <c r="B56" s="55">
        <f>IF('入力シート'!$C$40="適用","所在地","")</f>
      </c>
      <c r="C56" s="183"/>
      <c r="D56" s="183"/>
      <c r="E56" s="183"/>
    </row>
    <row r="57" spans="1:5" s="48" customFormat="1" ht="18" customHeight="1">
      <c r="A57" s="174"/>
      <c r="B57" s="55">
        <f>IF('入力シート'!$C$40="適用","添付資料","")</f>
      </c>
      <c r="C57" s="180">
        <f>IF('入力シート'!$C$40="適用","（添付する資料名を記入して下さい。）","")</f>
      </c>
      <c r="D57" s="181"/>
      <c r="E57" s="182">
        <f>IF('入力シート'!$C$40="適用","添付資料","")</f>
      </c>
    </row>
    <row r="58" spans="1:5" s="48" customFormat="1" ht="24.75" customHeight="1">
      <c r="A58" s="171" t="s">
        <v>160</v>
      </c>
      <c r="B58" s="171" t="str">
        <f>IF('入力シート'!$C$41="適用","横浜市災害協力業者名簿の登載","不適用")</f>
        <v>不適用</v>
      </c>
      <c r="C58" s="184"/>
      <c r="D58" s="184"/>
      <c r="E58" s="184"/>
    </row>
    <row r="59" spans="1:5" s="48" customFormat="1" ht="19.5" customHeight="1">
      <c r="A59" s="172"/>
      <c r="B59" s="172"/>
      <c r="C59" s="173">
        <f>IF('入力シート'!$C$41="適用","（有、無どちらかを記入して下さい。）","")</f>
      </c>
      <c r="D59" s="173"/>
      <c r="E59" s="173" t="str">
        <f>IF('入力シート'!$C$39="適用","添付書類","")</f>
        <v>添付書類</v>
      </c>
    </row>
    <row r="60" spans="1:5" s="48" customFormat="1" ht="24" customHeight="1">
      <c r="A60" s="174" t="s">
        <v>81</v>
      </c>
      <c r="B60" s="171" t="str">
        <f>IF('入力シート'!$C$42="適用","ISO14001の登録","不適用")</f>
        <v>不適用</v>
      </c>
      <c r="C60" s="184"/>
      <c r="D60" s="184"/>
      <c r="E60" s="184"/>
    </row>
    <row r="61" spans="1:5" s="48" customFormat="1" ht="18" customHeight="1">
      <c r="A61" s="174"/>
      <c r="B61" s="172"/>
      <c r="C61" s="173">
        <f>IF('入力シート'!$C$42="適用","（有、無どちらかを記入して下さい。）","")</f>
      </c>
      <c r="D61" s="173"/>
      <c r="E61" s="173" t="str">
        <f>IF('入力シート'!$C$39="適用","添付書類","")</f>
        <v>添付書類</v>
      </c>
    </row>
    <row r="62" spans="1:5" s="48" customFormat="1" ht="20.25" customHeight="1">
      <c r="A62" s="174"/>
      <c r="B62" s="55">
        <f>IF('入力シート'!$C$42="適用","添付書類","")</f>
      </c>
      <c r="C62" s="175">
        <f>IF('入力シート'!$C$42="適用","登録証の写し及び登録範囲が確認できる付属書等の写し","")</f>
      </c>
      <c r="D62" s="176"/>
      <c r="E62" s="177" t="str">
        <f>IF('入力シート'!$C$39="適用","添付書類","")</f>
        <v>添付書類</v>
      </c>
    </row>
    <row r="63" s="48" customFormat="1" ht="13.5"/>
    <row r="64" spans="2:5" s="48" customFormat="1" ht="13.5">
      <c r="B64" s="59" t="s">
        <v>14</v>
      </c>
      <c r="C64" s="60" t="s">
        <v>15</v>
      </c>
      <c r="D64" s="169" t="str">
        <f>'入力シート'!E13</f>
        <v>○○　○○</v>
      </c>
      <c r="E64" s="169"/>
    </row>
    <row r="65" spans="3:5" s="48" customFormat="1" ht="13.5">
      <c r="C65" s="61" t="s">
        <v>16</v>
      </c>
      <c r="D65" s="170" t="str">
        <f>'入力シート'!E14</f>
        <v>045-999-9999</v>
      </c>
      <c r="E65" s="170"/>
    </row>
    <row r="66" spans="3:10" s="48" customFormat="1" ht="13.5">
      <c r="C66" s="61" t="s">
        <v>17</v>
      </c>
      <c r="D66" s="170" t="str">
        <f>'入力シート'!E15</f>
        <v>045-111-1111</v>
      </c>
      <c r="E66" s="170"/>
      <c r="F66" s="62"/>
      <c r="G66" s="62"/>
      <c r="H66" s="62"/>
      <c r="I66" s="62"/>
      <c r="J66" s="62"/>
    </row>
    <row r="67" spans="5:13" ht="13.5">
      <c r="E67" s="44"/>
      <c r="F67" s="44"/>
      <c r="G67" s="44"/>
      <c r="H67" s="44"/>
      <c r="I67" s="44"/>
      <c r="J67" s="44"/>
      <c r="K67" s="43"/>
      <c r="L67" s="43"/>
      <c r="M67" s="43"/>
    </row>
    <row r="68" spans="5:13" ht="13.5">
      <c r="E68" s="44"/>
      <c r="F68" s="44"/>
      <c r="G68" s="44"/>
      <c r="H68" s="44"/>
      <c r="I68" s="44"/>
      <c r="J68" s="44"/>
      <c r="K68" s="43"/>
      <c r="L68" s="43"/>
      <c r="M68" s="43"/>
    </row>
    <row r="69" spans="5:13" ht="13.5">
      <c r="E69" s="43"/>
      <c r="F69" s="43"/>
      <c r="G69" s="43"/>
      <c r="H69" s="43"/>
      <c r="I69" s="43"/>
      <c r="J69" s="43"/>
      <c r="K69" s="43"/>
      <c r="L69" s="43"/>
      <c r="M69" s="43"/>
    </row>
    <row r="70" spans="5:13" ht="13.5">
      <c r="E70" s="43"/>
      <c r="F70" s="43"/>
      <c r="G70" s="43"/>
      <c r="H70" s="43"/>
      <c r="I70" s="43"/>
      <c r="J70" s="43"/>
      <c r="K70" s="43"/>
      <c r="L70" s="43"/>
      <c r="M70" s="43"/>
    </row>
    <row r="71" spans="5:13" ht="13.5">
      <c r="E71" s="43"/>
      <c r="F71" s="43"/>
      <c r="G71" s="43"/>
      <c r="H71" s="43"/>
      <c r="I71" s="43"/>
      <c r="J71" s="43"/>
      <c r="K71" s="43"/>
      <c r="L71" s="43"/>
      <c r="M71" s="43"/>
    </row>
  </sheetData>
  <sheetProtection password="E7B6" sheet="1" scenarios="1" formatCells="0" formatRows="0" insertRows="0"/>
  <mergeCells count="66">
    <mergeCell ref="C7:D7"/>
    <mergeCell ref="A13:E13"/>
    <mergeCell ref="A28:A31"/>
    <mergeCell ref="C28:E28"/>
    <mergeCell ref="C29:E29"/>
    <mergeCell ref="C30:E30"/>
    <mergeCell ref="C6:D6"/>
    <mergeCell ref="A32:A37"/>
    <mergeCell ref="B33:B34"/>
    <mergeCell ref="B35:B36"/>
    <mergeCell ref="C37:E37"/>
    <mergeCell ref="C8:C11"/>
    <mergeCell ref="D33:E33"/>
    <mergeCell ref="D34:E34"/>
    <mergeCell ref="D35:E35"/>
    <mergeCell ref="B27:E27"/>
    <mergeCell ref="C31:E31"/>
    <mergeCell ref="D40:E40"/>
    <mergeCell ref="A38:A40"/>
    <mergeCell ref="C38:E38"/>
    <mergeCell ref="B39:B40"/>
    <mergeCell ref="A23:B23"/>
    <mergeCell ref="A24:B24"/>
    <mergeCell ref="A25:B25"/>
    <mergeCell ref="A46:A48"/>
    <mergeCell ref="A41:A45"/>
    <mergeCell ref="C45:E45"/>
    <mergeCell ref="C58:E58"/>
    <mergeCell ref="C32:E32"/>
    <mergeCell ref="D36:E36"/>
    <mergeCell ref="C46:E46"/>
    <mergeCell ref="C47:E47"/>
    <mergeCell ref="C48:E48"/>
    <mergeCell ref="C41:E41"/>
    <mergeCell ref="C42:E42"/>
    <mergeCell ref="C43:E43"/>
    <mergeCell ref="C44:E44"/>
    <mergeCell ref="D39:E39"/>
    <mergeCell ref="C60:E60"/>
    <mergeCell ref="A55:A57"/>
    <mergeCell ref="C55:E55"/>
    <mergeCell ref="A49:A51"/>
    <mergeCell ref="C49:E49"/>
    <mergeCell ref="C50:E50"/>
    <mergeCell ref="C51:E51"/>
    <mergeCell ref="B52:B53"/>
    <mergeCell ref="C53:E53"/>
    <mergeCell ref="C57:E57"/>
    <mergeCell ref="C56:E56"/>
    <mergeCell ref="C54:E54"/>
    <mergeCell ref="A52:A54"/>
    <mergeCell ref="C52:E52"/>
    <mergeCell ref="A19:B19"/>
    <mergeCell ref="A20:B20"/>
    <mergeCell ref="A21:B21"/>
    <mergeCell ref="A22:B22"/>
    <mergeCell ref="D64:E64"/>
    <mergeCell ref="D65:E65"/>
    <mergeCell ref="D66:E66"/>
    <mergeCell ref="A58:A59"/>
    <mergeCell ref="B60:B61"/>
    <mergeCell ref="C61:E61"/>
    <mergeCell ref="A60:A62"/>
    <mergeCell ref="C62:E62"/>
    <mergeCell ref="B58:B59"/>
    <mergeCell ref="C59:E59"/>
  </mergeCells>
  <conditionalFormatting sqref="E6:E7">
    <cfRule type="cellIs" priority="1" dxfId="0" operator="equal" stopIfTrue="1">
      <formula>0</formula>
    </cfRule>
  </conditionalFormatting>
  <dataValidations count="1">
    <dataValidation allowBlank="1" showInputMessage="1" showErrorMessage="1" imeMode="halfAlpha" sqref="E67:J68"/>
  </dataValidations>
  <printOptions/>
  <pageMargins left="0.45" right="0.16" top="0.7" bottom="0.6" header="0.2" footer="0.2"/>
  <pageSetup horizontalDpi="600" verticalDpi="600" orientation="portrait" paperSize="9" r:id="rId2"/>
  <rowBreaks count="1" manualBreakCount="1">
    <brk id="40" max="255" man="1"/>
  </rowBreaks>
  <ignoredErrors>
    <ignoredError sqref="C34:C35"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28</v>
      </c>
    </row>
    <row r="2" spans="16:20" ht="18" customHeight="1">
      <c r="P2" s="195" t="str">
        <f>'入力シート'!E6</f>
        <v>平成○○年○○月○○日</v>
      </c>
      <c r="Q2" s="195"/>
      <c r="R2" s="195"/>
      <c r="S2" s="195"/>
      <c r="T2" s="195"/>
    </row>
    <row r="3" ht="54" customHeight="1"/>
    <row r="4" spans="1:20" ht="18" customHeight="1">
      <c r="A4" s="205" t="s">
        <v>3</v>
      </c>
      <c r="B4" s="205"/>
      <c r="C4" s="205"/>
      <c r="D4" s="205"/>
      <c r="E4" s="205"/>
      <c r="F4" s="205"/>
      <c r="G4" s="205"/>
      <c r="H4" s="205"/>
      <c r="I4" s="205"/>
      <c r="J4" s="205"/>
      <c r="K4" s="205"/>
      <c r="L4" s="205"/>
      <c r="M4" s="205"/>
      <c r="N4" s="205"/>
      <c r="O4" s="205"/>
      <c r="P4" s="205"/>
      <c r="Q4" s="205"/>
      <c r="R4" s="205"/>
      <c r="S4" s="205"/>
      <c r="T4" s="205"/>
    </row>
    <row r="5" spans="1:20" ht="18" customHeight="1">
      <c r="A5" s="205" t="s">
        <v>27</v>
      </c>
      <c r="B5" s="205"/>
      <c r="C5" s="205"/>
      <c r="D5" s="205"/>
      <c r="E5" s="205"/>
      <c r="F5" s="205"/>
      <c r="G5" s="205"/>
      <c r="H5" s="205"/>
      <c r="I5" s="205"/>
      <c r="J5" s="205"/>
      <c r="K5" s="205"/>
      <c r="L5" s="205"/>
      <c r="M5" s="205"/>
      <c r="N5" s="205"/>
      <c r="O5" s="205"/>
      <c r="P5" s="205"/>
      <c r="Q5" s="205"/>
      <c r="R5" s="205"/>
      <c r="S5" s="205"/>
      <c r="T5" s="205"/>
    </row>
    <row r="6" ht="13.5" customHeight="1"/>
    <row r="7" spans="1:20" ht="27" customHeight="1">
      <c r="A7" s="10" t="s">
        <v>5</v>
      </c>
      <c r="B7" s="199" t="str">
        <f>'入力シート'!E19</f>
        <v>横浜動物の森公園疎林エリア整備工事</v>
      </c>
      <c r="C7" s="199"/>
      <c r="D7" s="199"/>
      <c r="E7" s="199"/>
      <c r="F7" s="199"/>
      <c r="G7" s="199"/>
      <c r="H7" s="199"/>
      <c r="I7" s="199"/>
      <c r="J7" s="199"/>
      <c r="K7" s="199"/>
      <c r="L7" s="199"/>
      <c r="M7" s="199"/>
      <c r="N7" s="199"/>
      <c r="O7" s="199"/>
      <c r="P7" s="199"/>
      <c r="Q7" s="199"/>
      <c r="R7" s="199"/>
      <c r="S7" s="199"/>
      <c r="T7" s="199"/>
    </row>
    <row r="8" spans="1:20" ht="27" customHeight="1">
      <c r="A8" s="10" t="s">
        <v>24</v>
      </c>
      <c r="B8" s="199" t="str">
        <f>'入力シート'!E7</f>
        <v>株式会社○○○○○○</v>
      </c>
      <c r="C8" s="199"/>
      <c r="D8" s="199"/>
      <c r="E8" s="199"/>
      <c r="F8" s="199"/>
      <c r="G8" s="199"/>
      <c r="H8" s="199"/>
      <c r="I8" s="199"/>
      <c r="J8" s="199"/>
      <c r="K8" s="199"/>
      <c r="L8" s="199"/>
      <c r="M8" s="199"/>
      <c r="N8" s="199"/>
      <c r="O8" s="199"/>
      <c r="P8" s="199"/>
      <c r="Q8" s="199"/>
      <c r="R8" s="199"/>
      <c r="S8" s="199"/>
      <c r="T8" s="199"/>
    </row>
    <row r="9" ht="27" customHeight="1"/>
    <row r="10" ht="14.25" thickBot="1">
      <c r="A10" s="1" t="s">
        <v>25</v>
      </c>
    </row>
    <row r="11" spans="1:20" ht="15" customHeight="1">
      <c r="A11" s="201" t="s">
        <v>26</v>
      </c>
      <c r="B11" s="202"/>
      <c r="C11" s="214" t="s">
        <v>180</v>
      </c>
      <c r="D11" s="215"/>
      <c r="E11" s="216"/>
      <c r="F11" s="214" t="s">
        <v>180</v>
      </c>
      <c r="G11" s="215"/>
      <c r="H11" s="216"/>
      <c r="I11" s="214" t="s">
        <v>180</v>
      </c>
      <c r="J11" s="215"/>
      <c r="K11" s="216"/>
      <c r="L11" s="214" t="s">
        <v>180</v>
      </c>
      <c r="M11" s="215"/>
      <c r="N11" s="216"/>
      <c r="O11" s="214" t="s">
        <v>180</v>
      </c>
      <c r="P11" s="215"/>
      <c r="Q11" s="216"/>
      <c r="R11" s="214" t="s">
        <v>180</v>
      </c>
      <c r="S11" s="215"/>
      <c r="T11" s="216"/>
    </row>
    <row r="12" spans="1:20" ht="15" customHeight="1">
      <c r="A12" s="203"/>
      <c r="B12" s="204"/>
      <c r="C12" s="196" t="s">
        <v>63</v>
      </c>
      <c r="D12" s="197"/>
      <c r="E12" s="198"/>
      <c r="F12" s="196" t="s">
        <v>63</v>
      </c>
      <c r="G12" s="197"/>
      <c r="H12" s="198"/>
      <c r="I12" s="196" t="s">
        <v>63</v>
      </c>
      <c r="J12" s="197"/>
      <c r="K12" s="198"/>
      <c r="L12" s="196" t="s">
        <v>63</v>
      </c>
      <c r="M12" s="197"/>
      <c r="N12" s="198"/>
      <c r="O12" s="196" t="s">
        <v>63</v>
      </c>
      <c r="P12" s="197"/>
      <c r="Q12" s="198"/>
      <c r="R12" s="196" t="s">
        <v>63</v>
      </c>
      <c r="S12" s="197"/>
      <c r="T12" s="200"/>
    </row>
    <row r="13" spans="1:20" ht="34.5" customHeight="1">
      <c r="A13" s="193"/>
      <c r="B13" s="194"/>
      <c r="C13" s="3"/>
      <c r="D13" s="4"/>
      <c r="E13" s="5"/>
      <c r="F13" s="3"/>
      <c r="G13" s="4"/>
      <c r="H13" s="6"/>
      <c r="I13" s="7"/>
      <c r="J13" s="4"/>
      <c r="K13" s="5"/>
      <c r="L13" s="3"/>
      <c r="M13" s="4"/>
      <c r="N13" s="6"/>
      <c r="O13" s="3"/>
      <c r="P13" s="4"/>
      <c r="Q13" s="6"/>
      <c r="R13" s="7"/>
      <c r="S13" s="4"/>
      <c r="T13" s="8"/>
    </row>
    <row r="14" spans="1:20" ht="34.5" customHeight="1">
      <c r="A14" s="193"/>
      <c r="B14" s="194"/>
      <c r="C14" s="3"/>
      <c r="D14" s="4"/>
      <c r="E14" s="5"/>
      <c r="F14" s="3"/>
      <c r="G14" s="4"/>
      <c r="H14" s="6"/>
      <c r="I14" s="7"/>
      <c r="J14" s="4"/>
      <c r="K14" s="5"/>
      <c r="L14" s="3"/>
      <c r="M14" s="4"/>
      <c r="N14" s="6"/>
      <c r="O14" s="3"/>
      <c r="P14" s="4"/>
      <c r="Q14" s="6"/>
      <c r="R14" s="7"/>
      <c r="S14" s="4"/>
      <c r="T14" s="8"/>
    </row>
    <row r="15" spans="1:20" ht="34.5" customHeight="1">
      <c r="A15" s="193"/>
      <c r="B15" s="194"/>
      <c r="C15" s="3"/>
      <c r="D15" s="4"/>
      <c r="E15" s="5"/>
      <c r="F15" s="3"/>
      <c r="G15" s="4"/>
      <c r="H15" s="6"/>
      <c r="I15" s="7"/>
      <c r="J15" s="4"/>
      <c r="K15" s="5"/>
      <c r="L15" s="3"/>
      <c r="M15" s="4"/>
      <c r="N15" s="6"/>
      <c r="O15" s="3"/>
      <c r="P15" s="4"/>
      <c r="Q15" s="6"/>
      <c r="R15" s="7"/>
      <c r="S15" s="4"/>
      <c r="T15" s="8"/>
    </row>
    <row r="16" spans="1:20" ht="34.5" customHeight="1">
      <c r="A16" s="193"/>
      <c r="B16" s="194"/>
      <c r="C16" s="3"/>
      <c r="D16" s="4"/>
      <c r="E16" s="5"/>
      <c r="F16" s="3"/>
      <c r="G16" s="4"/>
      <c r="H16" s="6"/>
      <c r="I16" s="7"/>
      <c r="J16" s="4"/>
      <c r="K16" s="5"/>
      <c r="L16" s="3"/>
      <c r="M16" s="4"/>
      <c r="N16" s="6"/>
      <c r="O16" s="3"/>
      <c r="P16" s="4"/>
      <c r="Q16" s="6"/>
      <c r="R16" s="7"/>
      <c r="S16" s="4"/>
      <c r="T16" s="8"/>
    </row>
    <row r="17" spans="1:20" ht="34.5" customHeight="1">
      <c r="A17" s="193"/>
      <c r="B17" s="194"/>
      <c r="C17" s="3"/>
      <c r="D17" s="4"/>
      <c r="E17" s="5"/>
      <c r="F17" s="3"/>
      <c r="G17" s="4"/>
      <c r="H17" s="6"/>
      <c r="I17" s="7"/>
      <c r="J17" s="4"/>
      <c r="K17" s="5"/>
      <c r="L17" s="3"/>
      <c r="M17" s="4"/>
      <c r="N17" s="6"/>
      <c r="O17" s="3"/>
      <c r="P17" s="4"/>
      <c r="Q17" s="6"/>
      <c r="R17" s="7"/>
      <c r="S17" s="4"/>
      <c r="T17" s="8"/>
    </row>
    <row r="18" spans="1:20" ht="34.5" customHeight="1">
      <c r="A18" s="193"/>
      <c r="B18" s="194"/>
      <c r="C18" s="3"/>
      <c r="D18" s="4"/>
      <c r="E18" s="5"/>
      <c r="F18" s="3"/>
      <c r="G18" s="4"/>
      <c r="H18" s="6"/>
      <c r="I18" s="7"/>
      <c r="J18" s="4"/>
      <c r="K18" s="5"/>
      <c r="L18" s="3"/>
      <c r="M18" s="4"/>
      <c r="N18" s="6"/>
      <c r="O18" s="3"/>
      <c r="P18" s="4"/>
      <c r="Q18" s="6"/>
      <c r="R18" s="7"/>
      <c r="S18" s="4"/>
      <c r="T18" s="8"/>
    </row>
    <row r="19" spans="1:20" ht="34.5" customHeight="1">
      <c r="A19" s="193"/>
      <c r="B19" s="194"/>
      <c r="C19" s="3"/>
      <c r="D19" s="4"/>
      <c r="E19" s="5"/>
      <c r="F19" s="3"/>
      <c r="G19" s="4"/>
      <c r="H19" s="6"/>
      <c r="I19" s="7"/>
      <c r="J19" s="4"/>
      <c r="K19" s="5"/>
      <c r="L19" s="3"/>
      <c r="M19" s="4"/>
      <c r="N19" s="6"/>
      <c r="O19" s="3"/>
      <c r="P19" s="4"/>
      <c r="Q19" s="6"/>
      <c r="R19" s="7"/>
      <c r="S19" s="4"/>
      <c r="T19" s="8"/>
    </row>
    <row r="20" spans="1:20" ht="34.5" customHeight="1">
      <c r="A20" s="193"/>
      <c r="B20" s="194"/>
      <c r="C20" s="3"/>
      <c r="D20" s="4"/>
      <c r="E20" s="5"/>
      <c r="F20" s="3"/>
      <c r="G20" s="4"/>
      <c r="H20" s="6"/>
      <c r="I20" s="7"/>
      <c r="J20" s="4"/>
      <c r="K20" s="5"/>
      <c r="L20" s="3"/>
      <c r="M20" s="4"/>
      <c r="N20" s="6"/>
      <c r="O20" s="3"/>
      <c r="P20" s="4"/>
      <c r="Q20" s="6"/>
      <c r="R20" s="7"/>
      <c r="S20" s="4"/>
      <c r="T20" s="8"/>
    </row>
    <row r="21" spans="1:20" ht="34.5" customHeight="1">
      <c r="A21" s="193"/>
      <c r="B21" s="194"/>
      <c r="C21" s="3"/>
      <c r="D21" s="4"/>
      <c r="E21" s="5"/>
      <c r="F21" s="3"/>
      <c r="G21" s="4"/>
      <c r="H21" s="6"/>
      <c r="I21" s="7"/>
      <c r="J21" s="4"/>
      <c r="K21" s="5"/>
      <c r="L21" s="3"/>
      <c r="M21" s="4"/>
      <c r="N21" s="6"/>
      <c r="O21" s="3"/>
      <c r="P21" s="4"/>
      <c r="Q21" s="6"/>
      <c r="R21" s="7"/>
      <c r="S21" s="4"/>
      <c r="T21" s="8"/>
    </row>
    <row r="22" spans="1:20" ht="34.5" customHeight="1">
      <c r="A22" s="193"/>
      <c r="B22" s="194"/>
      <c r="C22" s="3"/>
      <c r="D22" s="4"/>
      <c r="E22" s="5"/>
      <c r="F22" s="3"/>
      <c r="G22" s="4"/>
      <c r="H22" s="6"/>
      <c r="I22" s="7"/>
      <c r="J22" s="4"/>
      <c r="K22" s="5"/>
      <c r="L22" s="3"/>
      <c r="M22" s="4"/>
      <c r="N22" s="6"/>
      <c r="O22" s="3"/>
      <c r="P22" s="4"/>
      <c r="Q22" s="6"/>
      <c r="R22" s="7"/>
      <c r="S22" s="4"/>
      <c r="T22" s="8"/>
    </row>
    <row r="23" spans="1:20" ht="27" customHeight="1">
      <c r="A23" s="209" t="s">
        <v>74</v>
      </c>
      <c r="B23" s="151"/>
      <c r="C23" s="206" t="str">
        <f>IF('入力シート'!C27="適用",'入力シート'!E27,"今回工事ではこの項目を適用しません。")</f>
        <v>今回工事ではこの項目を適用しません。</v>
      </c>
      <c r="D23" s="207"/>
      <c r="E23" s="207"/>
      <c r="F23" s="207"/>
      <c r="G23" s="207"/>
      <c r="H23" s="207"/>
      <c r="I23" s="207"/>
      <c r="J23" s="207"/>
      <c r="K23" s="207"/>
      <c r="L23" s="207"/>
      <c r="M23" s="207"/>
      <c r="N23" s="207"/>
      <c r="O23" s="207"/>
      <c r="P23" s="207"/>
      <c r="Q23" s="207"/>
      <c r="R23" s="207"/>
      <c r="S23" s="207"/>
      <c r="T23" s="208"/>
    </row>
    <row r="24" spans="1:20" ht="285" customHeight="1" thickBot="1">
      <c r="A24" s="211" t="s">
        <v>73</v>
      </c>
      <c r="B24" s="212"/>
      <c r="C24" s="212"/>
      <c r="D24" s="212"/>
      <c r="E24" s="212"/>
      <c r="F24" s="212"/>
      <c r="G24" s="212"/>
      <c r="H24" s="212"/>
      <c r="I24" s="212"/>
      <c r="J24" s="212"/>
      <c r="K24" s="212"/>
      <c r="L24" s="212"/>
      <c r="M24" s="212"/>
      <c r="N24" s="212"/>
      <c r="O24" s="212"/>
      <c r="P24" s="212"/>
      <c r="Q24" s="212"/>
      <c r="R24" s="212"/>
      <c r="S24" s="212"/>
      <c r="T24" s="213"/>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210" t="s">
        <v>65</v>
      </c>
      <c r="B26" s="210"/>
      <c r="C26" s="210"/>
      <c r="D26" s="210"/>
      <c r="E26" s="210"/>
      <c r="F26" s="210"/>
      <c r="G26" s="210"/>
      <c r="H26" s="210"/>
      <c r="I26" s="210"/>
      <c r="J26" s="210"/>
      <c r="K26" s="210"/>
      <c r="L26" s="210"/>
      <c r="M26" s="210"/>
      <c r="N26" s="210"/>
      <c r="O26" s="210"/>
      <c r="P26" s="210"/>
      <c r="Q26" s="210"/>
      <c r="R26" s="210"/>
      <c r="S26" s="210"/>
      <c r="T26" s="210"/>
    </row>
  </sheetData>
  <sheetProtection/>
  <mergeCells count="32">
    <mergeCell ref="O11:Q11"/>
    <mergeCell ref="R11:T11"/>
    <mergeCell ref="C11:E11"/>
    <mergeCell ref="F11:H11"/>
    <mergeCell ref="I11:K11"/>
    <mergeCell ref="L11:N11"/>
    <mergeCell ref="C23:T23"/>
    <mergeCell ref="A23:B23"/>
    <mergeCell ref="A4:T4"/>
    <mergeCell ref="A26:T26"/>
    <mergeCell ref="A14:B14"/>
    <mergeCell ref="A13:B13"/>
    <mergeCell ref="A21:B21"/>
    <mergeCell ref="A22:B22"/>
    <mergeCell ref="C12:E12"/>
    <mergeCell ref="A24:T24"/>
    <mergeCell ref="P2:T2"/>
    <mergeCell ref="L12:N12"/>
    <mergeCell ref="I12:K12"/>
    <mergeCell ref="B8:T8"/>
    <mergeCell ref="B7:T7"/>
    <mergeCell ref="F12:H12"/>
    <mergeCell ref="R12:T12"/>
    <mergeCell ref="O12:Q12"/>
    <mergeCell ref="A11:B12"/>
    <mergeCell ref="A5:T5"/>
    <mergeCell ref="A15:B15"/>
    <mergeCell ref="A20:B20"/>
    <mergeCell ref="A19:B19"/>
    <mergeCell ref="A18:B18"/>
    <mergeCell ref="A17:B17"/>
    <mergeCell ref="A16:B16"/>
  </mergeCells>
  <conditionalFormatting sqref="B7:T8">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30</v>
      </c>
    </row>
    <row r="2" spans="12:14" ht="18" customHeight="1">
      <c r="L2" s="195" t="str">
        <f>'入力シート'!E6</f>
        <v>平成○○年○○月○○日</v>
      </c>
      <c r="M2" s="195"/>
      <c r="N2" s="195"/>
    </row>
    <row r="3" ht="54" customHeight="1"/>
    <row r="4" spans="1:14" ht="18" customHeight="1">
      <c r="A4" s="205" t="s">
        <v>3</v>
      </c>
      <c r="B4" s="205"/>
      <c r="C4" s="205"/>
      <c r="D4" s="205"/>
      <c r="E4" s="205"/>
      <c r="F4" s="205"/>
      <c r="G4" s="205"/>
      <c r="H4" s="205"/>
      <c r="I4" s="205"/>
      <c r="J4" s="205"/>
      <c r="K4" s="205"/>
      <c r="L4" s="205"/>
      <c r="M4" s="205"/>
      <c r="N4" s="205"/>
    </row>
    <row r="5" spans="1:14" ht="18" customHeight="1">
      <c r="A5" s="205" t="s">
        <v>29</v>
      </c>
      <c r="B5" s="205"/>
      <c r="C5" s="205"/>
      <c r="D5" s="205"/>
      <c r="E5" s="205"/>
      <c r="F5" s="205"/>
      <c r="G5" s="205"/>
      <c r="H5" s="205"/>
      <c r="I5" s="205"/>
      <c r="J5" s="205"/>
      <c r="K5" s="205"/>
      <c r="L5" s="205"/>
      <c r="M5" s="205"/>
      <c r="N5" s="205"/>
    </row>
    <row r="7" spans="1:14" ht="27" customHeight="1">
      <c r="A7" s="10" t="s">
        <v>5</v>
      </c>
      <c r="B7" s="199" t="str">
        <f>'入力シート'!E19</f>
        <v>横浜動物の森公園疎林エリア整備工事</v>
      </c>
      <c r="C7" s="199"/>
      <c r="D7" s="199"/>
      <c r="E7" s="199"/>
      <c r="F7" s="199"/>
      <c r="G7" s="199"/>
      <c r="H7" s="199"/>
      <c r="I7" s="199"/>
      <c r="J7" s="199"/>
      <c r="K7" s="199"/>
      <c r="L7" s="199"/>
      <c r="M7" s="199"/>
      <c r="N7" s="199"/>
    </row>
    <row r="8" spans="1:14" ht="27" customHeight="1">
      <c r="A8" s="10" t="s">
        <v>24</v>
      </c>
      <c r="B8" s="199" t="str">
        <f>'入力シート'!E7</f>
        <v>株式会社○○○○○○</v>
      </c>
      <c r="C8" s="199"/>
      <c r="D8" s="199"/>
      <c r="E8" s="199"/>
      <c r="F8" s="199"/>
      <c r="G8" s="199"/>
      <c r="H8" s="199"/>
      <c r="I8" s="199"/>
      <c r="J8" s="199"/>
      <c r="K8" s="199"/>
      <c r="L8" s="199"/>
      <c r="M8" s="199"/>
      <c r="N8" s="199"/>
    </row>
    <row r="9" ht="14.25" thickBot="1"/>
    <row r="10" spans="1:14" ht="54" customHeight="1" thickBot="1">
      <c r="A10" s="228" t="s">
        <v>74</v>
      </c>
      <c r="B10" s="229"/>
      <c r="C10" s="229"/>
      <c r="D10" s="229"/>
      <c r="E10" s="230" t="str">
        <f>IF('入力シート'!C28="適用",'入力シート'!E28,"今回工事ではこの項目を適用しません。")</f>
        <v>今回工事ではこの項目を適用しません。</v>
      </c>
      <c r="F10" s="231"/>
      <c r="G10" s="231"/>
      <c r="H10" s="231"/>
      <c r="I10" s="231"/>
      <c r="J10" s="231"/>
      <c r="K10" s="231"/>
      <c r="L10" s="231"/>
      <c r="M10" s="231"/>
      <c r="N10" s="232"/>
    </row>
    <row r="11" ht="14.25" thickBot="1"/>
    <row r="12" spans="1:14" ht="27" customHeight="1">
      <c r="A12" s="220" t="s">
        <v>75</v>
      </c>
      <c r="B12" s="215"/>
      <c r="C12" s="215"/>
      <c r="D12" s="215"/>
      <c r="E12" s="215"/>
      <c r="F12" s="215"/>
      <c r="G12" s="215"/>
      <c r="H12" s="215"/>
      <c r="I12" s="215"/>
      <c r="J12" s="215"/>
      <c r="K12" s="215"/>
      <c r="L12" s="215"/>
      <c r="M12" s="215"/>
      <c r="N12" s="221"/>
    </row>
    <row r="13" spans="1:14" ht="27" customHeight="1">
      <c r="A13" s="222"/>
      <c r="B13" s="223"/>
      <c r="C13" s="223"/>
      <c r="D13" s="223"/>
      <c r="E13" s="223"/>
      <c r="F13" s="223"/>
      <c r="G13" s="223"/>
      <c r="H13" s="223"/>
      <c r="I13" s="223"/>
      <c r="J13" s="223"/>
      <c r="K13" s="223"/>
      <c r="L13" s="223"/>
      <c r="M13" s="223"/>
      <c r="N13" s="224"/>
    </row>
    <row r="14" spans="1:14" ht="27" customHeight="1">
      <c r="A14" s="219"/>
      <c r="B14" s="217"/>
      <c r="C14" s="217"/>
      <c r="D14" s="217"/>
      <c r="E14" s="217"/>
      <c r="F14" s="217"/>
      <c r="G14" s="217"/>
      <c r="H14" s="217"/>
      <c r="I14" s="217"/>
      <c r="J14" s="217"/>
      <c r="K14" s="217"/>
      <c r="L14" s="217"/>
      <c r="M14" s="217"/>
      <c r="N14" s="218"/>
    </row>
    <row r="15" spans="1:14" ht="27" customHeight="1">
      <c r="A15" s="219"/>
      <c r="B15" s="217"/>
      <c r="C15" s="217"/>
      <c r="D15" s="217"/>
      <c r="E15" s="217"/>
      <c r="F15" s="217"/>
      <c r="G15" s="217"/>
      <c r="H15" s="217"/>
      <c r="I15" s="217"/>
      <c r="J15" s="217"/>
      <c r="K15" s="217"/>
      <c r="L15" s="217"/>
      <c r="M15" s="217"/>
      <c r="N15" s="218"/>
    </row>
    <row r="16" spans="1:14" ht="27" customHeight="1">
      <c r="A16" s="219"/>
      <c r="B16" s="217"/>
      <c r="C16" s="217"/>
      <c r="D16" s="217"/>
      <c r="E16" s="217"/>
      <c r="F16" s="217"/>
      <c r="G16" s="217"/>
      <c r="H16" s="217"/>
      <c r="I16" s="217"/>
      <c r="J16" s="217"/>
      <c r="K16" s="217"/>
      <c r="L16" s="217"/>
      <c r="M16" s="217"/>
      <c r="N16" s="218"/>
    </row>
    <row r="17" spans="1:14" ht="27" customHeight="1">
      <c r="A17" s="219"/>
      <c r="B17" s="217"/>
      <c r="C17" s="217"/>
      <c r="D17" s="217"/>
      <c r="E17" s="217"/>
      <c r="F17" s="217"/>
      <c r="G17" s="217"/>
      <c r="H17" s="217"/>
      <c r="I17" s="217"/>
      <c r="J17" s="217"/>
      <c r="K17" s="217"/>
      <c r="L17" s="217"/>
      <c r="M17" s="217"/>
      <c r="N17" s="218"/>
    </row>
    <row r="18" spans="1:14" ht="27" customHeight="1">
      <c r="A18" s="219"/>
      <c r="B18" s="217"/>
      <c r="C18" s="217"/>
      <c r="D18" s="217"/>
      <c r="E18" s="217"/>
      <c r="F18" s="217"/>
      <c r="G18" s="217"/>
      <c r="H18" s="217"/>
      <c r="I18" s="217"/>
      <c r="J18" s="217"/>
      <c r="K18" s="217"/>
      <c r="L18" s="217"/>
      <c r="M18" s="217"/>
      <c r="N18" s="218"/>
    </row>
    <row r="19" spans="1:14" ht="27" customHeight="1">
      <c r="A19" s="219"/>
      <c r="B19" s="217"/>
      <c r="C19" s="217"/>
      <c r="D19" s="217"/>
      <c r="E19" s="217"/>
      <c r="F19" s="217"/>
      <c r="G19" s="217"/>
      <c r="H19" s="217"/>
      <c r="I19" s="217"/>
      <c r="J19" s="217"/>
      <c r="K19" s="217"/>
      <c r="L19" s="217"/>
      <c r="M19" s="217"/>
      <c r="N19" s="218"/>
    </row>
    <row r="20" spans="1:14" ht="27" customHeight="1">
      <c r="A20" s="219"/>
      <c r="B20" s="217"/>
      <c r="C20" s="217"/>
      <c r="D20" s="217"/>
      <c r="E20" s="217"/>
      <c r="F20" s="217"/>
      <c r="G20" s="217"/>
      <c r="H20" s="217"/>
      <c r="I20" s="217"/>
      <c r="J20" s="217"/>
      <c r="K20" s="217"/>
      <c r="L20" s="217"/>
      <c r="M20" s="217"/>
      <c r="N20" s="218"/>
    </row>
    <row r="21" spans="1:14" ht="27" customHeight="1">
      <c r="A21" s="219"/>
      <c r="B21" s="217"/>
      <c r="C21" s="217"/>
      <c r="D21" s="217"/>
      <c r="E21" s="217"/>
      <c r="F21" s="217"/>
      <c r="G21" s="217"/>
      <c r="H21" s="217"/>
      <c r="I21" s="217"/>
      <c r="J21" s="217"/>
      <c r="K21" s="217"/>
      <c r="L21" s="217"/>
      <c r="M21" s="217"/>
      <c r="N21" s="218"/>
    </row>
    <row r="22" spans="1:14" ht="27" customHeight="1">
      <c r="A22" s="219"/>
      <c r="B22" s="217"/>
      <c r="C22" s="217"/>
      <c r="D22" s="217"/>
      <c r="E22" s="217"/>
      <c r="F22" s="217"/>
      <c r="G22" s="217"/>
      <c r="H22" s="217"/>
      <c r="I22" s="217"/>
      <c r="J22" s="217"/>
      <c r="K22" s="217"/>
      <c r="L22" s="217"/>
      <c r="M22" s="217"/>
      <c r="N22" s="218"/>
    </row>
    <row r="23" spans="1:14" ht="27" customHeight="1">
      <c r="A23" s="219"/>
      <c r="B23" s="217"/>
      <c r="C23" s="217"/>
      <c r="D23" s="217"/>
      <c r="E23" s="217"/>
      <c r="F23" s="217"/>
      <c r="G23" s="217"/>
      <c r="H23" s="217"/>
      <c r="I23" s="217"/>
      <c r="J23" s="217"/>
      <c r="K23" s="217"/>
      <c r="L23" s="217"/>
      <c r="M23" s="217"/>
      <c r="N23" s="218"/>
    </row>
    <row r="24" spans="1:14" ht="27" customHeight="1">
      <c r="A24" s="219"/>
      <c r="B24" s="217"/>
      <c r="C24" s="217"/>
      <c r="D24" s="217"/>
      <c r="E24" s="217"/>
      <c r="F24" s="217"/>
      <c r="G24" s="217"/>
      <c r="H24" s="217"/>
      <c r="I24" s="217"/>
      <c r="J24" s="217"/>
      <c r="K24" s="217"/>
      <c r="L24" s="217"/>
      <c r="M24" s="217"/>
      <c r="N24" s="218"/>
    </row>
    <row r="25" spans="1:14" ht="27" customHeight="1">
      <c r="A25" s="219"/>
      <c r="B25" s="217"/>
      <c r="C25" s="217"/>
      <c r="D25" s="217"/>
      <c r="E25" s="217"/>
      <c r="F25" s="217"/>
      <c r="G25" s="217"/>
      <c r="H25" s="217"/>
      <c r="I25" s="217"/>
      <c r="J25" s="217"/>
      <c r="K25" s="217"/>
      <c r="L25" s="217"/>
      <c r="M25" s="217"/>
      <c r="N25" s="218"/>
    </row>
    <row r="26" spans="1:14" ht="27" customHeight="1">
      <c r="A26" s="219"/>
      <c r="B26" s="217"/>
      <c r="C26" s="217"/>
      <c r="D26" s="217"/>
      <c r="E26" s="217"/>
      <c r="F26" s="217"/>
      <c r="G26" s="217"/>
      <c r="H26" s="217"/>
      <c r="I26" s="217"/>
      <c r="J26" s="217"/>
      <c r="K26" s="217"/>
      <c r="L26" s="217"/>
      <c r="M26" s="217"/>
      <c r="N26" s="218"/>
    </row>
    <row r="27" spans="1:14" ht="27" customHeight="1">
      <c r="A27" s="219"/>
      <c r="B27" s="217"/>
      <c r="C27" s="217"/>
      <c r="D27" s="217"/>
      <c r="E27" s="217"/>
      <c r="F27" s="217"/>
      <c r="G27" s="217"/>
      <c r="H27" s="217"/>
      <c r="I27" s="217"/>
      <c r="J27" s="217"/>
      <c r="K27" s="217"/>
      <c r="L27" s="217"/>
      <c r="M27" s="217"/>
      <c r="N27" s="218"/>
    </row>
    <row r="28" spans="1:14" ht="27" customHeight="1">
      <c r="A28" s="219"/>
      <c r="B28" s="217"/>
      <c r="C28" s="217"/>
      <c r="D28" s="217"/>
      <c r="E28" s="217"/>
      <c r="F28" s="217"/>
      <c r="G28" s="217"/>
      <c r="H28" s="217"/>
      <c r="I28" s="217"/>
      <c r="J28" s="217"/>
      <c r="K28" s="217"/>
      <c r="L28" s="217"/>
      <c r="M28" s="217"/>
      <c r="N28" s="218"/>
    </row>
    <row r="29" spans="1:14" ht="27" customHeight="1">
      <c r="A29" s="219"/>
      <c r="B29" s="217"/>
      <c r="C29" s="217"/>
      <c r="D29" s="217"/>
      <c r="E29" s="217"/>
      <c r="F29" s="217"/>
      <c r="G29" s="217"/>
      <c r="H29" s="217"/>
      <c r="I29" s="217"/>
      <c r="J29" s="217"/>
      <c r="K29" s="217"/>
      <c r="L29" s="217"/>
      <c r="M29" s="217"/>
      <c r="N29" s="218"/>
    </row>
    <row r="30" spans="1:14" ht="27" customHeight="1">
      <c r="A30" s="219"/>
      <c r="B30" s="217"/>
      <c r="C30" s="217"/>
      <c r="D30" s="217"/>
      <c r="E30" s="217"/>
      <c r="F30" s="217"/>
      <c r="G30" s="217"/>
      <c r="H30" s="217"/>
      <c r="I30" s="217"/>
      <c r="J30" s="217"/>
      <c r="K30" s="217"/>
      <c r="L30" s="217"/>
      <c r="M30" s="217"/>
      <c r="N30" s="218"/>
    </row>
    <row r="31" spans="1:14" ht="27" customHeight="1">
      <c r="A31" s="219"/>
      <c r="B31" s="217"/>
      <c r="C31" s="217"/>
      <c r="D31" s="217"/>
      <c r="E31" s="217"/>
      <c r="F31" s="217"/>
      <c r="G31" s="217"/>
      <c r="H31" s="217"/>
      <c r="I31" s="217"/>
      <c r="J31" s="217"/>
      <c r="K31" s="217"/>
      <c r="L31" s="217"/>
      <c r="M31" s="217"/>
      <c r="N31" s="218"/>
    </row>
    <row r="32" spans="1:14" ht="27" customHeight="1">
      <c r="A32" s="219"/>
      <c r="B32" s="217"/>
      <c r="C32" s="217"/>
      <c r="D32" s="217"/>
      <c r="E32" s="217"/>
      <c r="F32" s="217"/>
      <c r="G32" s="217"/>
      <c r="H32" s="217"/>
      <c r="I32" s="217"/>
      <c r="J32" s="217"/>
      <c r="K32" s="217"/>
      <c r="L32" s="217"/>
      <c r="M32" s="217"/>
      <c r="N32" s="218"/>
    </row>
    <row r="33" spans="1:14" ht="27" customHeight="1">
      <c r="A33" s="219"/>
      <c r="B33" s="217"/>
      <c r="C33" s="217"/>
      <c r="D33" s="217"/>
      <c r="E33" s="217"/>
      <c r="F33" s="217"/>
      <c r="G33" s="217"/>
      <c r="H33" s="217"/>
      <c r="I33" s="217"/>
      <c r="J33" s="217"/>
      <c r="K33" s="217"/>
      <c r="L33" s="217"/>
      <c r="M33" s="217"/>
      <c r="N33" s="218"/>
    </row>
    <row r="34" spans="1:14" ht="27" customHeight="1">
      <c r="A34" s="219"/>
      <c r="B34" s="217"/>
      <c r="C34" s="217"/>
      <c r="D34" s="217"/>
      <c r="E34" s="217"/>
      <c r="F34" s="217"/>
      <c r="G34" s="217"/>
      <c r="H34" s="217"/>
      <c r="I34" s="217"/>
      <c r="J34" s="217"/>
      <c r="K34" s="217"/>
      <c r="L34" s="217"/>
      <c r="M34" s="217"/>
      <c r="N34" s="218"/>
    </row>
    <row r="35" spans="1:14" ht="27" customHeight="1" thickBot="1">
      <c r="A35" s="227"/>
      <c r="B35" s="225"/>
      <c r="C35" s="225"/>
      <c r="D35" s="225"/>
      <c r="E35" s="225"/>
      <c r="F35" s="225"/>
      <c r="G35" s="225"/>
      <c r="H35" s="225"/>
      <c r="I35" s="225"/>
      <c r="J35" s="225"/>
      <c r="K35" s="225"/>
      <c r="L35" s="225"/>
      <c r="M35" s="225"/>
      <c r="N35" s="226"/>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E34:N34"/>
    <mergeCell ref="E33:N33"/>
    <mergeCell ref="A10:D10"/>
    <mergeCell ref="E10:N10"/>
    <mergeCell ref="A18:D18"/>
    <mergeCell ref="A21:D21"/>
    <mergeCell ref="A20:D20"/>
    <mergeCell ref="E18:N18"/>
    <mergeCell ref="A19:D19"/>
    <mergeCell ref="E19:N19"/>
    <mergeCell ref="A5:N5"/>
    <mergeCell ref="E13:N13"/>
    <mergeCell ref="E35:N35"/>
    <mergeCell ref="E30:N30"/>
    <mergeCell ref="A35:D35"/>
    <mergeCell ref="A31:D31"/>
    <mergeCell ref="A32:D32"/>
    <mergeCell ref="A30:D30"/>
    <mergeCell ref="A34:D34"/>
    <mergeCell ref="A33:D33"/>
    <mergeCell ref="A22:D22"/>
    <mergeCell ref="E22:N22"/>
    <mergeCell ref="L2:N2"/>
    <mergeCell ref="A14:D14"/>
    <mergeCell ref="E14:N14"/>
    <mergeCell ref="A15:D15"/>
    <mergeCell ref="E15:N15"/>
    <mergeCell ref="B8:N8"/>
    <mergeCell ref="B7:N7"/>
    <mergeCell ref="A4:N4"/>
    <mergeCell ref="E20:N20"/>
    <mergeCell ref="E21:N21"/>
    <mergeCell ref="E16:N16"/>
    <mergeCell ref="A17:D17"/>
    <mergeCell ref="A12:N12"/>
    <mergeCell ref="E17:N17"/>
    <mergeCell ref="A13:D13"/>
    <mergeCell ref="A16:D16"/>
    <mergeCell ref="E23:N23"/>
    <mergeCell ref="E24:N24"/>
    <mergeCell ref="E25:N25"/>
    <mergeCell ref="A23:D23"/>
    <mergeCell ref="A24:D24"/>
    <mergeCell ref="A25:D25"/>
    <mergeCell ref="A29:D29"/>
    <mergeCell ref="E32:N32"/>
    <mergeCell ref="E27:N27"/>
    <mergeCell ref="E28:N28"/>
    <mergeCell ref="E29:N29"/>
    <mergeCell ref="E31:N31"/>
    <mergeCell ref="E26:N26"/>
    <mergeCell ref="A26:D26"/>
    <mergeCell ref="A27:D27"/>
    <mergeCell ref="A28:D28"/>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195" t="str">
        <f>'入力シート'!E6</f>
        <v>平成○○年○○月○○日</v>
      </c>
      <c r="M2" s="195"/>
      <c r="N2" s="195"/>
    </row>
    <row r="3" ht="54" customHeight="1"/>
    <row r="4" spans="1:14" ht="18" customHeight="1">
      <c r="A4" s="205" t="s">
        <v>3</v>
      </c>
      <c r="B4" s="205"/>
      <c r="C4" s="205"/>
      <c r="D4" s="205"/>
      <c r="E4" s="205"/>
      <c r="F4" s="205"/>
      <c r="G4" s="205"/>
      <c r="H4" s="205"/>
      <c r="I4" s="205"/>
      <c r="J4" s="205"/>
      <c r="K4" s="205"/>
      <c r="L4" s="205"/>
      <c r="M4" s="205"/>
      <c r="N4" s="205"/>
    </row>
    <row r="5" spans="1:14" ht="18" customHeight="1">
      <c r="A5" s="205" t="s">
        <v>32</v>
      </c>
      <c r="B5" s="205"/>
      <c r="C5" s="205"/>
      <c r="D5" s="205"/>
      <c r="E5" s="205"/>
      <c r="F5" s="205"/>
      <c r="G5" s="205"/>
      <c r="H5" s="205"/>
      <c r="I5" s="205"/>
      <c r="J5" s="205"/>
      <c r="K5" s="205"/>
      <c r="L5" s="205"/>
      <c r="M5" s="205"/>
      <c r="N5" s="205"/>
    </row>
    <row r="7" spans="1:14" ht="27" customHeight="1">
      <c r="A7" s="10" t="s">
        <v>5</v>
      </c>
      <c r="B7" s="199" t="str">
        <f>'入力シート'!E19</f>
        <v>横浜動物の森公園疎林エリア整備工事</v>
      </c>
      <c r="C7" s="199"/>
      <c r="D7" s="199"/>
      <c r="E7" s="199"/>
      <c r="F7" s="199"/>
      <c r="G7" s="199"/>
      <c r="H7" s="199"/>
      <c r="I7" s="199"/>
      <c r="J7" s="199"/>
      <c r="K7" s="199"/>
      <c r="L7" s="199"/>
      <c r="M7" s="199"/>
      <c r="N7" s="199"/>
    </row>
    <row r="8" spans="1:14" ht="27" customHeight="1">
      <c r="A8" s="10" t="s">
        <v>24</v>
      </c>
      <c r="B8" s="199" t="str">
        <f>'入力シート'!E7</f>
        <v>株式会社○○○○○○</v>
      </c>
      <c r="C8" s="199"/>
      <c r="D8" s="199"/>
      <c r="E8" s="199"/>
      <c r="F8" s="199"/>
      <c r="G8" s="199"/>
      <c r="H8" s="199"/>
      <c r="I8" s="199"/>
      <c r="J8" s="199"/>
      <c r="K8" s="199"/>
      <c r="L8" s="199"/>
      <c r="M8" s="199"/>
      <c r="N8" s="199"/>
    </row>
    <row r="9" ht="14.25" thickBot="1"/>
    <row r="10" spans="1:14" ht="54" customHeight="1" thickBot="1">
      <c r="A10" s="228" t="s">
        <v>74</v>
      </c>
      <c r="B10" s="229"/>
      <c r="C10" s="229"/>
      <c r="D10" s="229"/>
      <c r="E10" s="230" t="str">
        <f>IF('入力シート'!C29="適用",'入力シート'!E29,"今回工事ではこの項目を適用しません。")</f>
        <v>今回工事ではこの項目を適用しません。</v>
      </c>
      <c r="F10" s="231"/>
      <c r="G10" s="231"/>
      <c r="H10" s="231"/>
      <c r="I10" s="231"/>
      <c r="J10" s="231"/>
      <c r="K10" s="231"/>
      <c r="L10" s="231"/>
      <c r="M10" s="231"/>
      <c r="N10" s="232"/>
    </row>
    <row r="11" ht="14.25" thickBot="1"/>
    <row r="12" spans="1:14" ht="27" customHeight="1">
      <c r="A12" s="220" t="s">
        <v>76</v>
      </c>
      <c r="B12" s="215"/>
      <c r="C12" s="215"/>
      <c r="D12" s="215"/>
      <c r="E12" s="215"/>
      <c r="F12" s="215"/>
      <c r="G12" s="215"/>
      <c r="H12" s="215"/>
      <c r="I12" s="215"/>
      <c r="J12" s="215"/>
      <c r="K12" s="215"/>
      <c r="L12" s="215"/>
      <c r="M12" s="215"/>
      <c r="N12" s="221"/>
    </row>
    <row r="13" spans="1:14" ht="27" customHeight="1">
      <c r="A13" s="222"/>
      <c r="B13" s="223"/>
      <c r="C13" s="223"/>
      <c r="D13" s="223"/>
      <c r="E13" s="223"/>
      <c r="F13" s="223"/>
      <c r="G13" s="223"/>
      <c r="H13" s="223"/>
      <c r="I13" s="223"/>
      <c r="J13" s="223"/>
      <c r="K13" s="223"/>
      <c r="L13" s="223"/>
      <c r="M13" s="223"/>
      <c r="N13" s="224"/>
    </row>
    <row r="14" spans="1:14" ht="27" customHeight="1">
      <c r="A14" s="219"/>
      <c r="B14" s="217"/>
      <c r="C14" s="217"/>
      <c r="D14" s="217"/>
      <c r="E14" s="217"/>
      <c r="F14" s="217"/>
      <c r="G14" s="217"/>
      <c r="H14" s="217"/>
      <c r="I14" s="217"/>
      <c r="J14" s="217"/>
      <c r="K14" s="217"/>
      <c r="L14" s="217"/>
      <c r="M14" s="217"/>
      <c r="N14" s="218"/>
    </row>
    <row r="15" spans="1:14" ht="27" customHeight="1">
      <c r="A15" s="219"/>
      <c r="B15" s="217"/>
      <c r="C15" s="217"/>
      <c r="D15" s="217"/>
      <c r="E15" s="217"/>
      <c r="F15" s="217"/>
      <c r="G15" s="217"/>
      <c r="H15" s="217"/>
      <c r="I15" s="217"/>
      <c r="J15" s="217"/>
      <c r="K15" s="217"/>
      <c r="L15" s="217"/>
      <c r="M15" s="217"/>
      <c r="N15" s="218"/>
    </row>
    <row r="16" spans="1:14" ht="27" customHeight="1">
      <c r="A16" s="219"/>
      <c r="B16" s="217"/>
      <c r="C16" s="217"/>
      <c r="D16" s="217"/>
      <c r="E16" s="217"/>
      <c r="F16" s="217"/>
      <c r="G16" s="217"/>
      <c r="H16" s="217"/>
      <c r="I16" s="217"/>
      <c r="J16" s="217"/>
      <c r="K16" s="217"/>
      <c r="L16" s="217"/>
      <c r="M16" s="217"/>
      <c r="N16" s="218"/>
    </row>
    <row r="17" spans="1:14" ht="27" customHeight="1">
      <c r="A17" s="219"/>
      <c r="B17" s="217"/>
      <c r="C17" s="217"/>
      <c r="D17" s="217"/>
      <c r="E17" s="217"/>
      <c r="F17" s="217"/>
      <c r="G17" s="217"/>
      <c r="H17" s="217"/>
      <c r="I17" s="217"/>
      <c r="J17" s="217"/>
      <c r="K17" s="217"/>
      <c r="L17" s="217"/>
      <c r="M17" s="217"/>
      <c r="N17" s="218"/>
    </row>
    <row r="18" spans="1:14" ht="27" customHeight="1">
      <c r="A18" s="219"/>
      <c r="B18" s="217"/>
      <c r="C18" s="217"/>
      <c r="D18" s="217"/>
      <c r="E18" s="217"/>
      <c r="F18" s="217"/>
      <c r="G18" s="217"/>
      <c r="H18" s="217"/>
      <c r="I18" s="217"/>
      <c r="J18" s="217"/>
      <c r="K18" s="217"/>
      <c r="L18" s="217"/>
      <c r="M18" s="217"/>
      <c r="N18" s="218"/>
    </row>
    <row r="19" spans="1:14" ht="27" customHeight="1">
      <c r="A19" s="219"/>
      <c r="B19" s="217"/>
      <c r="C19" s="217"/>
      <c r="D19" s="217"/>
      <c r="E19" s="217"/>
      <c r="F19" s="217"/>
      <c r="G19" s="217"/>
      <c r="H19" s="217"/>
      <c r="I19" s="217"/>
      <c r="J19" s="217"/>
      <c r="K19" s="217"/>
      <c r="L19" s="217"/>
      <c r="M19" s="217"/>
      <c r="N19" s="218"/>
    </row>
    <row r="20" spans="1:14" ht="27" customHeight="1">
      <c r="A20" s="219"/>
      <c r="B20" s="217"/>
      <c r="C20" s="217"/>
      <c r="D20" s="217"/>
      <c r="E20" s="217"/>
      <c r="F20" s="217"/>
      <c r="G20" s="217"/>
      <c r="H20" s="217"/>
      <c r="I20" s="217"/>
      <c r="J20" s="217"/>
      <c r="K20" s="217"/>
      <c r="L20" s="217"/>
      <c r="M20" s="217"/>
      <c r="N20" s="218"/>
    </row>
    <row r="21" spans="1:14" ht="27" customHeight="1">
      <c r="A21" s="219"/>
      <c r="B21" s="217"/>
      <c r="C21" s="217"/>
      <c r="D21" s="217"/>
      <c r="E21" s="217"/>
      <c r="F21" s="217"/>
      <c r="G21" s="217"/>
      <c r="H21" s="217"/>
      <c r="I21" s="217"/>
      <c r="J21" s="217"/>
      <c r="K21" s="217"/>
      <c r="L21" s="217"/>
      <c r="M21" s="217"/>
      <c r="N21" s="218"/>
    </row>
    <row r="22" spans="1:14" ht="27" customHeight="1">
      <c r="A22" s="219"/>
      <c r="B22" s="217"/>
      <c r="C22" s="217"/>
      <c r="D22" s="217"/>
      <c r="E22" s="217"/>
      <c r="F22" s="217"/>
      <c r="G22" s="217"/>
      <c r="H22" s="217"/>
      <c r="I22" s="217"/>
      <c r="J22" s="217"/>
      <c r="K22" s="217"/>
      <c r="L22" s="217"/>
      <c r="M22" s="217"/>
      <c r="N22" s="218"/>
    </row>
    <row r="23" spans="1:14" ht="27" customHeight="1">
      <c r="A23" s="219"/>
      <c r="B23" s="217"/>
      <c r="C23" s="217"/>
      <c r="D23" s="217"/>
      <c r="E23" s="217"/>
      <c r="F23" s="217"/>
      <c r="G23" s="217"/>
      <c r="H23" s="217"/>
      <c r="I23" s="217"/>
      <c r="J23" s="217"/>
      <c r="K23" s="217"/>
      <c r="L23" s="217"/>
      <c r="M23" s="217"/>
      <c r="N23" s="218"/>
    </row>
    <row r="24" spans="1:14" ht="27" customHeight="1">
      <c r="A24" s="219"/>
      <c r="B24" s="217"/>
      <c r="C24" s="217"/>
      <c r="D24" s="217"/>
      <c r="E24" s="217"/>
      <c r="F24" s="217"/>
      <c r="G24" s="217"/>
      <c r="H24" s="217"/>
      <c r="I24" s="217"/>
      <c r="J24" s="217"/>
      <c r="K24" s="217"/>
      <c r="L24" s="217"/>
      <c r="M24" s="217"/>
      <c r="N24" s="218"/>
    </row>
    <row r="25" spans="1:14" ht="27" customHeight="1">
      <c r="A25" s="219"/>
      <c r="B25" s="217"/>
      <c r="C25" s="217"/>
      <c r="D25" s="217"/>
      <c r="E25" s="217"/>
      <c r="F25" s="217"/>
      <c r="G25" s="217"/>
      <c r="H25" s="217"/>
      <c r="I25" s="217"/>
      <c r="J25" s="217"/>
      <c r="K25" s="217"/>
      <c r="L25" s="217"/>
      <c r="M25" s="217"/>
      <c r="N25" s="218"/>
    </row>
    <row r="26" spans="1:14" ht="27" customHeight="1">
      <c r="A26" s="219"/>
      <c r="B26" s="217"/>
      <c r="C26" s="217"/>
      <c r="D26" s="217"/>
      <c r="E26" s="217"/>
      <c r="F26" s="217"/>
      <c r="G26" s="217"/>
      <c r="H26" s="217"/>
      <c r="I26" s="217"/>
      <c r="J26" s="217"/>
      <c r="K26" s="217"/>
      <c r="L26" s="217"/>
      <c r="M26" s="217"/>
      <c r="N26" s="218"/>
    </row>
    <row r="27" spans="1:14" ht="27" customHeight="1">
      <c r="A27" s="219"/>
      <c r="B27" s="217"/>
      <c r="C27" s="217"/>
      <c r="D27" s="217"/>
      <c r="E27" s="217"/>
      <c r="F27" s="217"/>
      <c r="G27" s="217"/>
      <c r="H27" s="217"/>
      <c r="I27" s="217"/>
      <c r="J27" s="217"/>
      <c r="K27" s="217"/>
      <c r="L27" s="217"/>
      <c r="M27" s="217"/>
      <c r="N27" s="218"/>
    </row>
    <row r="28" spans="1:14" ht="27" customHeight="1">
      <c r="A28" s="219"/>
      <c r="B28" s="217"/>
      <c r="C28" s="217"/>
      <c r="D28" s="217"/>
      <c r="E28" s="217"/>
      <c r="F28" s="217"/>
      <c r="G28" s="217"/>
      <c r="H28" s="217"/>
      <c r="I28" s="217"/>
      <c r="J28" s="217"/>
      <c r="K28" s="217"/>
      <c r="L28" s="217"/>
      <c r="M28" s="217"/>
      <c r="N28" s="218"/>
    </row>
    <row r="29" spans="1:14" ht="27" customHeight="1">
      <c r="A29" s="219"/>
      <c r="B29" s="217"/>
      <c r="C29" s="217"/>
      <c r="D29" s="217"/>
      <c r="E29" s="217"/>
      <c r="F29" s="217"/>
      <c r="G29" s="217"/>
      <c r="H29" s="217"/>
      <c r="I29" s="217"/>
      <c r="J29" s="217"/>
      <c r="K29" s="217"/>
      <c r="L29" s="217"/>
      <c r="M29" s="217"/>
      <c r="N29" s="218"/>
    </row>
    <row r="30" spans="1:14" ht="27" customHeight="1">
      <c r="A30" s="219"/>
      <c r="B30" s="217"/>
      <c r="C30" s="217"/>
      <c r="D30" s="217"/>
      <c r="E30" s="217"/>
      <c r="F30" s="217"/>
      <c r="G30" s="217"/>
      <c r="H30" s="217"/>
      <c r="I30" s="217"/>
      <c r="J30" s="217"/>
      <c r="K30" s="217"/>
      <c r="L30" s="217"/>
      <c r="M30" s="217"/>
      <c r="N30" s="218"/>
    </row>
    <row r="31" spans="1:14" ht="27" customHeight="1">
      <c r="A31" s="219"/>
      <c r="B31" s="217"/>
      <c r="C31" s="217"/>
      <c r="D31" s="217"/>
      <c r="E31" s="217"/>
      <c r="F31" s="217"/>
      <c r="G31" s="217"/>
      <c r="H31" s="217"/>
      <c r="I31" s="217"/>
      <c r="J31" s="217"/>
      <c r="K31" s="217"/>
      <c r="L31" s="217"/>
      <c r="M31" s="217"/>
      <c r="N31" s="218"/>
    </row>
    <row r="32" spans="1:14" ht="27" customHeight="1">
      <c r="A32" s="219"/>
      <c r="B32" s="217"/>
      <c r="C32" s="217"/>
      <c r="D32" s="217"/>
      <c r="E32" s="217"/>
      <c r="F32" s="217"/>
      <c r="G32" s="217"/>
      <c r="H32" s="217"/>
      <c r="I32" s="217"/>
      <c r="J32" s="217"/>
      <c r="K32" s="217"/>
      <c r="L32" s="217"/>
      <c r="M32" s="217"/>
      <c r="N32" s="218"/>
    </row>
    <row r="33" spans="1:14" ht="27" customHeight="1">
      <c r="A33" s="219"/>
      <c r="B33" s="217"/>
      <c r="C33" s="217"/>
      <c r="D33" s="217"/>
      <c r="E33" s="217"/>
      <c r="F33" s="217"/>
      <c r="G33" s="217"/>
      <c r="H33" s="217"/>
      <c r="I33" s="217"/>
      <c r="J33" s="217"/>
      <c r="K33" s="217"/>
      <c r="L33" s="217"/>
      <c r="M33" s="217"/>
      <c r="N33" s="218"/>
    </row>
    <row r="34" spans="1:14" ht="27" customHeight="1">
      <c r="A34" s="219"/>
      <c r="B34" s="217"/>
      <c r="C34" s="217"/>
      <c r="D34" s="217"/>
      <c r="E34" s="217"/>
      <c r="F34" s="217"/>
      <c r="G34" s="217"/>
      <c r="H34" s="217"/>
      <c r="I34" s="217"/>
      <c r="J34" s="217"/>
      <c r="K34" s="217"/>
      <c r="L34" s="217"/>
      <c r="M34" s="217"/>
      <c r="N34" s="218"/>
    </row>
    <row r="35" spans="1:14" ht="27" customHeight="1" thickBot="1">
      <c r="A35" s="227"/>
      <c r="B35" s="225"/>
      <c r="C35" s="225"/>
      <c r="D35" s="225"/>
      <c r="E35" s="225"/>
      <c r="F35" s="225"/>
      <c r="G35" s="225"/>
      <c r="H35" s="225"/>
      <c r="I35" s="225"/>
      <c r="J35" s="225"/>
      <c r="K35" s="225"/>
      <c r="L35" s="225"/>
      <c r="M35" s="225"/>
      <c r="N35" s="226"/>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E18:N18"/>
    <mergeCell ref="A19:D19"/>
    <mergeCell ref="E19:N19"/>
    <mergeCell ref="A23:D23"/>
    <mergeCell ref="A22:D22"/>
    <mergeCell ref="E22:N22"/>
    <mergeCell ref="E20:N20"/>
    <mergeCell ref="E21:N21"/>
    <mergeCell ref="A18:D18"/>
    <mergeCell ref="A21:D21"/>
    <mergeCell ref="E10:N10"/>
    <mergeCell ref="A12:N12"/>
    <mergeCell ref="A17:D17"/>
    <mergeCell ref="E13:N13"/>
    <mergeCell ref="E16:N16"/>
    <mergeCell ref="E17:N17"/>
    <mergeCell ref="A13:D13"/>
    <mergeCell ref="A16:D16"/>
    <mergeCell ref="L2:N2"/>
    <mergeCell ref="A14:D14"/>
    <mergeCell ref="E14:N14"/>
    <mergeCell ref="A15:D15"/>
    <mergeCell ref="E15:N15"/>
    <mergeCell ref="B8:N8"/>
    <mergeCell ref="B7:N7"/>
    <mergeCell ref="A4:N4"/>
    <mergeCell ref="A5:N5"/>
    <mergeCell ref="A10:D10"/>
    <mergeCell ref="A35:D35"/>
    <mergeCell ref="A27:D27"/>
    <mergeCell ref="A30:D30"/>
    <mergeCell ref="A31:D31"/>
    <mergeCell ref="A33:D33"/>
    <mergeCell ref="A34:D34"/>
    <mergeCell ref="A29:D29"/>
    <mergeCell ref="A32:D32"/>
    <mergeCell ref="E35:N35"/>
    <mergeCell ref="E27:N27"/>
    <mergeCell ref="E31:N31"/>
    <mergeCell ref="E34:N34"/>
    <mergeCell ref="E33:N33"/>
    <mergeCell ref="E32:N32"/>
    <mergeCell ref="E30:N30"/>
    <mergeCell ref="E29:N29"/>
    <mergeCell ref="A28:D28"/>
    <mergeCell ref="E28:N28"/>
    <mergeCell ref="E26:N26"/>
    <mergeCell ref="A20:D20"/>
    <mergeCell ref="A26:D26"/>
    <mergeCell ref="A24:D24"/>
    <mergeCell ref="A25:D25"/>
    <mergeCell ref="E23:N23"/>
    <mergeCell ref="E24:N24"/>
    <mergeCell ref="E25:N25"/>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34</v>
      </c>
    </row>
    <row r="2" spans="12:14" ht="18" customHeight="1">
      <c r="L2" s="195" t="str">
        <f>'入力シート'!E6</f>
        <v>平成○○年○○月○○日</v>
      </c>
      <c r="M2" s="195"/>
      <c r="N2" s="195"/>
    </row>
    <row r="3" ht="54" customHeight="1"/>
    <row r="4" spans="1:14" ht="18" customHeight="1">
      <c r="A4" s="205" t="s">
        <v>3</v>
      </c>
      <c r="B4" s="205"/>
      <c r="C4" s="205"/>
      <c r="D4" s="205"/>
      <c r="E4" s="205"/>
      <c r="F4" s="205"/>
      <c r="G4" s="205"/>
      <c r="H4" s="205"/>
      <c r="I4" s="205"/>
      <c r="J4" s="205"/>
      <c r="K4" s="205"/>
      <c r="L4" s="205"/>
      <c r="M4" s="205"/>
      <c r="N4" s="205"/>
    </row>
    <row r="5" spans="1:14" ht="18" customHeight="1">
      <c r="A5" s="205" t="s">
        <v>35</v>
      </c>
      <c r="B5" s="205"/>
      <c r="C5" s="205"/>
      <c r="D5" s="205"/>
      <c r="E5" s="205"/>
      <c r="F5" s="205"/>
      <c r="G5" s="205"/>
      <c r="H5" s="205"/>
      <c r="I5" s="205"/>
      <c r="J5" s="205"/>
      <c r="K5" s="205"/>
      <c r="L5" s="205"/>
      <c r="M5" s="205"/>
      <c r="N5" s="205"/>
    </row>
    <row r="7" spans="1:14" ht="27" customHeight="1">
      <c r="A7" s="10" t="s">
        <v>5</v>
      </c>
      <c r="B7" s="199" t="str">
        <f>'入力シート'!E19</f>
        <v>横浜動物の森公園疎林エリア整備工事</v>
      </c>
      <c r="C7" s="199"/>
      <c r="D7" s="199"/>
      <c r="E7" s="199"/>
      <c r="F7" s="199"/>
      <c r="G7" s="199"/>
      <c r="H7" s="199"/>
      <c r="I7" s="199"/>
      <c r="J7" s="199"/>
      <c r="K7" s="199"/>
      <c r="L7" s="199"/>
      <c r="M7" s="199"/>
      <c r="N7" s="199"/>
    </row>
    <row r="8" spans="1:14" ht="27" customHeight="1">
      <c r="A8" s="10" t="s">
        <v>24</v>
      </c>
      <c r="B8" s="199" t="str">
        <f>'入力シート'!E7</f>
        <v>株式会社○○○○○○</v>
      </c>
      <c r="C8" s="199"/>
      <c r="D8" s="199"/>
      <c r="E8" s="199"/>
      <c r="F8" s="199"/>
      <c r="G8" s="199"/>
      <c r="H8" s="199"/>
      <c r="I8" s="199"/>
      <c r="J8" s="199"/>
      <c r="K8" s="199"/>
      <c r="L8" s="199"/>
      <c r="M8" s="199"/>
      <c r="N8" s="199"/>
    </row>
    <row r="9" ht="14.25" thickBot="1"/>
    <row r="10" spans="1:14" ht="54" customHeight="1" thickBot="1">
      <c r="A10" s="228" t="s">
        <v>74</v>
      </c>
      <c r="B10" s="229"/>
      <c r="C10" s="229"/>
      <c r="D10" s="229"/>
      <c r="E10" s="230" t="str">
        <f>IF('入力シート'!C30="適用",'入力シート'!E30,"今回工事ではこの項目を適用しません。")</f>
        <v>複合遊具について、材料の品質、組立時、組立後の確認事項とその手法について。</v>
      </c>
      <c r="F10" s="231"/>
      <c r="G10" s="231"/>
      <c r="H10" s="231"/>
      <c r="I10" s="231"/>
      <c r="J10" s="231"/>
      <c r="K10" s="231"/>
      <c r="L10" s="231"/>
      <c r="M10" s="231"/>
      <c r="N10" s="232"/>
    </row>
    <row r="11" ht="14.25" thickBot="1"/>
    <row r="12" spans="1:14" ht="27" customHeight="1">
      <c r="A12" s="220" t="s">
        <v>77</v>
      </c>
      <c r="B12" s="215"/>
      <c r="C12" s="215"/>
      <c r="D12" s="215"/>
      <c r="E12" s="215"/>
      <c r="F12" s="215"/>
      <c r="G12" s="215"/>
      <c r="H12" s="215"/>
      <c r="I12" s="215"/>
      <c r="J12" s="215"/>
      <c r="K12" s="215"/>
      <c r="L12" s="215"/>
      <c r="M12" s="215"/>
      <c r="N12" s="221"/>
    </row>
    <row r="13" spans="1:14" ht="27" customHeight="1">
      <c r="A13" s="222"/>
      <c r="B13" s="223"/>
      <c r="C13" s="223"/>
      <c r="D13" s="223"/>
      <c r="E13" s="223"/>
      <c r="F13" s="223"/>
      <c r="G13" s="223"/>
      <c r="H13" s="223"/>
      <c r="I13" s="223"/>
      <c r="J13" s="223"/>
      <c r="K13" s="223"/>
      <c r="L13" s="223"/>
      <c r="M13" s="223"/>
      <c r="N13" s="224"/>
    </row>
    <row r="14" spans="1:14" ht="27" customHeight="1">
      <c r="A14" s="219"/>
      <c r="B14" s="217"/>
      <c r="C14" s="217"/>
      <c r="D14" s="217"/>
      <c r="E14" s="217"/>
      <c r="F14" s="217"/>
      <c r="G14" s="217"/>
      <c r="H14" s="217"/>
      <c r="I14" s="217"/>
      <c r="J14" s="217"/>
      <c r="K14" s="217"/>
      <c r="L14" s="217"/>
      <c r="M14" s="217"/>
      <c r="N14" s="218"/>
    </row>
    <row r="15" spans="1:14" ht="27" customHeight="1">
      <c r="A15" s="219"/>
      <c r="B15" s="217"/>
      <c r="C15" s="217"/>
      <c r="D15" s="217"/>
      <c r="E15" s="217"/>
      <c r="F15" s="217"/>
      <c r="G15" s="217"/>
      <c r="H15" s="217"/>
      <c r="I15" s="217"/>
      <c r="J15" s="217"/>
      <c r="K15" s="217"/>
      <c r="L15" s="217"/>
      <c r="M15" s="217"/>
      <c r="N15" s="218"/>
    </row>
    <row r="16" spans="1:14" ht="27" customHeight="1">
      <c r="A16" s="219"/>
      <c r="B16" s="217"/>
      <c r="C16" s="217"/>
      <c r="D16" s="217"/>
      <c r="E16" s="217"/>
      <c r="F16" s="217"/>
      <c r="G16" s="217"/>
      <c r="H16" s="217"/>
      <c r="I16" s="217"/>
      <c r="J16" s="217"/>
      <c r="K16" s="217"/>
      <c r="L16" s="217"/>
      <c r="M16" s="217"/>
      <c r="N16" s="218"/>
    </row>
    <row r="17" spans="1:14" ht="27" customHeight="1">
      <c r="A17" s="219"/>
      <c r="B17" s="217"/>
      <c r="C17" s="217"/>
      <c r="D17" s="217"/>
      <c r="E17" s="217"/>
      <c r="F17" s="217"/>
      <c r="G17" s="217"/>
      <c r="H17" s="217"/>
      <c r="I17" s="217"/>
      <c r="J17" s="217"/>
      <c r="K17" s="217"/>
      <c r="L17" s="217"/>
      <c r="M17" s="217"/>
      <c r="N17" s="218"/>
    </row>
    <row r="18" spans="1:14" ht="27" customHeight="1">
      <c r="A18" s="219"/>
      <c r="B18" s="217"/>
      <c r="C18" s="217"/>
      <c r="D18" s="217"/>
      <c r="E18" s="217"/>
      <c r="F18" s="217"/>
      <c r="G18" s="217"/>
      <c r="H18" s="217"/>
      <c r="I18" s="217"/>
      <c r="J18" s="217"/>
      <c r="K18" s="217"/>
      <c r="L18" s="217"/>
      <c r="M18" s="217"/>
      <c r="N18" s="218"/>
    </row>
    <row r="19" spans="1:14" ht="27" customHeight="1">
      <c r="A19" s="219"/>
      <c r="B19" s="217"/>
      <c r="C19" s="217"/>
      <c r="D19" s="217"/>
      <c r="E19" s="217"/>
      <c r="F19" s="217"/>
      <c r="G19" s="217"/>
      <c r="H19" s="217"/>
      <c r="I19" s="217"/>
      <c r="J19" s="217"/>
      <c r="K19" s="217"/>
      <c r="L19" s="217"/>
      <c r="M19" s="217"/>
      <c r="N19" s="218"/>
    </row>
    <row r="20" spans="1:14" ht="27" customHeight="1">
      <c r="A20" s="219"/>
      <c r="B20" s="217"/>
      <c r="C20" s="217"/>
      <c r="D20" s="217"/>
      <c r="E20" s="217"/>
      <c r="F20" s="217"/>
      <c r="G20" s="217"/>
      <c r="H20" s="217"/>
      <c r="I20" s="217"/>
      <c r="J20" s="217"/>
      <c r="K20" s="217"/>
      <c r="L20" s="217"/>
      <c r="M20" s="217"/>
      <c r="N20" s="218"/>
    </row>
    <row r="21" spans="1:14" ht="27" customHeight="1">
      <c r="A21" s="219"/>
      <c r="B21" s="217"/>
      <c r="C21" s="217"/>
      <c r="D21" s="217"/>
      <c r="E21" s="217"/>
      <c r="F21" s="217"/>
      <c r="G21" s="217"/>
      <c r="H21" s="217"/>
      <c r="I21" s="217"/>
      <c r="J21" s="217"/>
      <c r="K21" s="217"/>
      <c r="L21" s="217"/>
      <c r="M21" s="217"/>
      <c r="N21" s="218"/>
    </row>
    <row r="22" spans="1:14" ht="27" customHeight="1">
      <c r="A22" s="219"/>
      <c r="B22" s="217"/>
      <c r="C22" s="217"/>
      <c r="D22" s="217"/>
      <c r="E22" s="217"/>
      <c r="F22" s="217"/>
      <c r="G22" s="217"/>
      <c r="H22" s="217"/>
      <c r="I22" s="217"/>
      <c r="J22" s="217"/>
      <c r="K22" s="217"/>
      <c r="L22" s="217"/>
      <c r="M22" s="217"/>
      <c r="N22" s="218"/>
    </row>
    <row r="23" spans="1:14" ht="27" customHeight="1">
      <c r="A23" s="219"/>
      <c r="B23" s="217"/>
      <c r="C23" s="217"/>
      <c r="D23" s="217"/>
      <c r="E23" s="217"/>
      <c r="F23" s="217"/>
      <c r="G23" s="217"/>
      <c r="H23" s="217"/>
      <c r="I23" s="217"/>
      <c r="J23" s="217"/>
      <c r="K23" s="217"/>
      <c r="L23" s="217"/>
      <c r="M23" s="217"/>
      <c r="N23" s="218"/>
    </row>
    <row r="24" spans="1:14" ht="27" customHeight="1">
      <c r="A24" s="219"/>
      <c r="B24" s="217"/>
      <c r="C24" s="217"/>
      <c r="D24" s="217"/>
      <c r="E24" s="217"/>
      <c r="F24" s="217"/>
      <c r="G24" s="217"/>
      <c r="H24" s="217"/>
      <c r="I24" s="217"/>
      <c r="J24" s="217"/>
      <c r="K24" s="217"/>
      <c r="L24" s="217"/>
      <c r="M24" s="217"/>
      <c r="N24" s="218"/>
    </row>
    <row r="25" spans="1:14" ht="27" customHeight="1">
      <c r="A25" s="219"/>
      <c r="B25" s="217"/>
      <c r="C25" s="217"/>
      <c r="D25" s="217"/>
      <c r="E25" s="217"/>
      <c r="F25" s="217"/>
      <c r="G25" s="217"/>
      <c r="H25" s="217"/>
      <c r="I25" s="217"/>
      <c r="J25" s="217"/>
      <c r="K25" s="217"/>
      <c r="L25" s="217"/>
      <c r="M25" s="217"/>
      <c r="N25" s="218"/>
    </row>
    <row r="26" spans="1:14" ht="27" customHeight="1">
      <c r="A26" s="219"/>
      <c r="B26" s="217"/>
      <c r="C26" s="217"/>
      <c r="D26" s="217"/>
      <c r="E26" s="217"/>
      <c r="F26" s="217"/>
      <c r="G26" s="217"/>
      <c r="H26" s="217"/>
      <c r="I26" s="217"/>
      <c r="J26" s="217"/>
      <c r="K26" s="217"/>
      <c r="L26" s="217"/>
      <c r="M26" s="217"/>
      <c r="N26" s="218"/>
    </row>
    <row r="27" spans="1:14" ht="27" customHeight="1">
      <c r="A27" s="219"/>
      <c r="B27" s="217"/>
      <c r="C27" s="217"/>
      <c r="D27" s="217"/>
      <c r="E27" s="217"/>
      <c r="F27" s="217"/>
      <c r="G27" s="217"/>
      <c r="H27" s="217"/>
      <c r="I27" s="217"/>
      <c r="J27" s="217"/>
      <c r="K27" s="217"/>
      <c r="L27" s="217"/>
      <c r="M27" s="217"/>
      <c r="N27" s="218"/>
    </row>
    <row r="28" spans="1:14" ht="27" customHeight="1">
      <c r="A28" s="219"/>
      <c r="B28" s="217"/>
      <c r="C28" s="217"/>
      <c r="D28" s="217"/>
      <c r="E28" s="217"/>
      <c r="F28" s="217"/>
      <c r="G28" s="217"/>
      <c r="H28" s="217"/>
      <c r="I28" s="217"/>
      <c r="J28" s="217"/>
      <c r="K28" s="217"/>
      <c r="L28" s="217"/>
      <c r="M28" s="217"/>
      <c r="N28" s="218"/>
    </row>
    <row r="29" spans="1:14" ht="27" customHeight="1">
      <c r="A29" s="219"/>
      <c r="B29" s="217"/>
      <c r="C29" s="217"/>
      <c r="D29" s="217"/>
      <c r="E29" s="217"/>
      <c r="F29" s="217"/>
      <c r="G29" s="217"/>
      <c r="H29" s="217"/>
      <c r="I29" s="217"/>
      <c r="J29" s="217"/>
      <c r="K29" s="217"/>
      <c r="L29" s="217"/>
      <c r="M29" s="217"/>
      <c r="N29" s="218"/>
    </row>
    <row r="30" spans="1:14" ht="27" customHeight="1">
      <c r="A30" s="219"/>
      <c r="B30" s="217"/>
      <c r="C30" s="217"/>
      <c r="D30" s="217"/>
      <c r="E30" s="217"/>
      <c r="F30" s="217"/>
      <c r="G30" s="217"/>
      <c r="H30" s="217"/>
      <c r="I30" s="217"/>
      <c r="J30" s="217"/>
      <c r="K30" s="217"/>
      <c r="L30" s="217"/>
      <c r="M30" s="217"/>
      <c r="N30" s="218"/>
    </row>
    <row r="31" spans="1:14" ht="27" customHeight="1">
      <c r="A31" s="219"/>
      <c r="B31" s="217"/>
      <c r="C31" s="217"/>
      <c r="D31" s="217"/>
      <c r="E31" s="217"/>
      <c r="F31" s="217"/>
      <c r="G31" s="217"/>
      <c r="H31" s="217"/>
      <c r="I31" s="217"/>
      <c r="J31" s="217"/>
      <c r="K31" s="217"/>
      <c r="L31" s="217"/>
      <c r="M31" s="217"/>
      <c r="N31" s="218"/>
    </row>
    <row r="32" spans="1:14" ht="27" customHeight="1">
      <c r="A32" s="219"/>
      <c r="B32" s="217"/>
      <c r="C32" s="217"/>
      <c r="D32" s="217"/>
      <c r="E32" s="217"/>
      <c r="F32" s="217"/>
      <c r="G32" s="217"/>
      <c r="H32" s="217"/>
      <c r="I32" s="217"/>
      <c r="J32" s="217"/>
      <c r="K32" s="217"/>
      <c r="L32" s="217"/>
      <c r="M32" s="217"/>
      <c r="N32" s="218"/>
    </row>
    <row r="33" spans="1:14" ht="27" customHeight="1">
      <c r="A33" s="219"/>
      <c r="B33" s="217"/>
      <c r="C33" s="217"/>
      <c r="D33" s="217"/>
      <c r="E33" s="217"/>
      <c r="F33" s="217"/>
      <c r="G33" s="217"/>
      <c r="H33" s="217"/>
      <c r="I33" s="217"/>
      <c r="J33" s="217"/>
      <c r="K33" s="217"/>
      <c r="L33" s="217"/>
      <c r="M33" s="217"/>
      <c r="N33" s="218"/>
    </row>
    <row r="34" spans="1:14" ht="27" customHeight="1">
      <c r="A34" s="219"/>
      <c r="B34" s="217"/>
      <c r="C34" s="217"/>
      <c r="D34" s="217"/>
      <c r="E34" s="217"/>
      <c r="F34" s="217"/>
      <c r="G34" s="217"/>
      <c r="H34" s="217"/>
      <c r="I34" s="217"/>
      <c r="J34" s="217"/>
      <c r="K34" s="217"/>
      <c r="L34" s="217"/>
      <c r="M34" s="217"/>
      <c r="N34" s="218"/>
    </row>
    <row r="35" spans="1:14" ht="27" customHeight="1" thickBot="1">
      <c r="A35" s="227"/>
      <c r="B35" s="225"/>
      <c r="C35" s="225"/>
      <c r="D35" s="225"/>
      <c r="E35" s="225"/>
      <c r="F35" s="225"/>
      <c r="G35" s="225"/>
      <c r="H35" s="225"/>
      <c r="I35" s="225"/>
      <c r="J35" s="225"/>
      <c r="K35" s="225"/>
      <c r="L35" s="225"/>
      <c r="M35" s="225"/>
      <c r="N35" s="226"/>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35:D35"/>
    <mergeCell ref="E35:N35"/>
    <mergeCell ref="A34:D34"/>
    <mergeCell ref="E34:N34"/>
    <mergeCell ref="E33:N33"/>
    <mergeCell ref="A32:D32"/>
    <mergeCell ref="E32:N32"/>
    <mergeCell ref="A33:D33"/>
    <mergeCell ref="E30:N30"/>
    <mergeCell ref="E31:N31"/>
    <mergeCell ref="E29:N29"/>
    <mergeCell ref="A28:D28"/>
    <mergeCell ref="A29:D29"/>
    <mergeCell ref="A30:D30"/>
    <mergeCell ref="A31:D31"/>
    <mergeCell ref="A23:D23"/>
    <mergeCell ref="A22:D22"/>
    <mergeCell ref="A14:D14"/>
    <mergeCell ref="E13:N13"/>
    <mergeCell ref="E14:N14"/>
    <mergeCell ref="E18:N18"/>
    <mergeCell ref="E21:N21"/>
    <mergeCell ref="A24:D24"/>
    <mergeCell ref="A4:N4"/>
    <mergeCell ref="A5:N5"/>
    <mergeCell ref="A13:D13"/>
    <mergeCell ref="A18:D18"/>
    <mergeCell ref="A12:N12"/>
    <mergeCell ref="E15:N15"/>
    <mergeCell ref="A10:D10"/>
    <mergeCell ref="E10:N10"/>
    <mergeCell ref="A20:D20"/>
    <mergeCell ref="E28:N28"/>
    <mergeCell ref="E25:N25"/>
    <mergeCell ref="E26:N26"/>
    <mergeCell ref="E27:N27"/>
    <mergeCell ref="L2:N2"/>
    <mergeCell ref="A16:D16"/>
    <mergeCell ref="E16:N16"/>
    <mergeCell ref="A17:D17"/>
    <mergeCell ref="E17:N17"/>
    <mergeCell ref="B8:N8"/>
    <mergeCell ref="B7:N7"/>
    <mergeCell ref="A15:D15"/>
    <mergeCell ref="E19:N19"/>
    <mergeCell ref="A27:D27"/>
    <mergeCell ref="A25:D25"/>
    <mergeCell ref="E20:N20"/>
    <mergeCell ref="A21:D21"/>
    <mergeCell ref="A26:D26"/>
    <mergeCell ref="E24:N24"/>
    <mergeCell ref="E22:N22"/>
    <mergeCell ref="E23:N23"/>
    <mergeCell ref="A19:D19"/>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2011-07-26T01:37:37Z</cp:lastPrinted>
  <dcterms:created xsi:type="dcterms:W3CDTF">2008-03-03T07:57:31Z</dcterms:created>
  <dcterms:modified xsi:type="dcterms:W3CDTF">2011-08-02T06:41:44Z</dcterms:modified>
  <cp:category/>
  <cp:version/>
  <cp:contentType/>
  <cp:contentStatus/>
</cp:coreProperties>
</file>